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updateLinks="never" codeName="ThisWorkbook" defaultThemeVersion="124226"/>
  <mc:AlternateContent xmlns:mc="http://schemas.openxmlformats.org/markup-compatibility/2006">
    <mc:Choice Requires="x15">
      <x15ac:absPath xmlns:x15ac="http://schemas.microsoft.com/office/spreadsheetml/2010/11/ac" url="D:\archi1\ARCHIVOS\informacion 2019\Herramientas\"/>
    </mc:Choice>
  </mc:AlternateContent>
  <xr:revisionPtr revIDLastSave="0" documentId="8_{67A63AA4-52D7-47C4-BBE2-CC2B2F3D577F}" xr6:coauthVersionLast="45" xr6:coauthVersionMax="45" xr10:uidLastSave="{00000000-0000-0000-0000-000000000000}"/>
  <bookViews>
    <workbookView xWindow="-120" yWindow="-120" windowWidth="29040" windowHeight="15225" xr2:uid="{00000000-000D-0000-FFFF-FFFF00000000}"/>
  </bookViews>
  <sheets>
    <sheet name="clientes" sheetId="1" r:id="rId1"/>
    <sheet name="por ultimo digito" sheetId="2" r:id="rId2"/>
    <sheet name="vence firma" sheetId="4" r:id="rId3"/>
    <sheet name="APORTES" sheetId="5" r:id="rId4"/>
  </sheets>
  <externalReferences>
    <externalReference r:id="rId5"/>
    <externalReference r:id="rId6"/>
  </externalReferences>
  <definedNames>
    <definedName name="_xlnm._FilterDatabase" localSheetId="0" hidden="1">clientes!$A$4:$CA$252</definedName>
    <definedName name="_xlnm._FilterDatabase" localSheetId="2" hidden="1">'vence firma'!$A$3:$CA$111</definedName>
    <definedName name="_Order1" hidden="1">255</definedName>
    <definedName name="_Order2" hidden="1">255</definedName>
    <definedName name="_Parse_Out" localSheetId="2" hidden="1">#REF!</definedName>
    <definedName name="_Parse_Out" hidden="1">#REF!</definedName>
    <definedName name="_Sort" localSheetId="2" hidden="1">#REF!</definedName>
    <definedName name="_Sort" hidden="1">#REF!</definedName>
    <definedName name="_xlnm.Print_Area" localSheetId="0">clientes!$A$5:$BF$64</definedName>
    <definedName name="_xlnm.Print_Area" localSheetId="2">'vence firma'!$A$3:$CA$74</definedName>
    <definedName name="base">clientes!$A$5:$CA$243</definedName>
    <definedName name="basenaturales">clientes!$F$96:$BF$216</definedName>
    <definedName name="HTML_CodePage" hidden="1">1252</definedName>
    <definedName name="HTML_Control" localSheetId="0" hidden="1">{"'Tabla Retefuente Salarios 2001'!$A$2:$K$62"}</definedName>
    <definedName name="HTML_Control" localSheetId="2" hidden="1">{"'Tabla Retefuente Salarios 2001'!$A$2:$K$62"}</definedName>
    <definedName name="HTML_Email" hidden="1">""</definedName>
    <definedName name="HTML_Header" hidden="1">"Tabla Retefuente Salarios 2001"</definedName>
    <definedName name="HTML_LastUpdate" hidden="1">"10/01/2001"</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documentos\Myriam Avila\HTML.htm"</definedName>
    <definedName name="HTML_Title" hidden="1">"CALENDARIO 2001"</definedName>
    <definedName name="_xlnm.Print_Titles" localSheetId="0">clientes!$3:$4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1" i="1" l="1"/>
  <c r="BX3" i="1" s="1"/>
  <c r="AD242" i="1" l="1"/>
  <c r="AC242" i="1"/>
  <c r="AB242" i="1"/>
  <c r="AA242" i="1"/>
  <c r="Z242" i="1"/>
  <c r="Y242" i="1"/>
  <c r="J242" i="1"/>
  <c r="I242" i="1"/>
  <c r="H242" i="1"/>
  <c r="G242" i="1" s="1"/>
  <c r="BT5" i="1" l="1"/>
  <c r="AD241" i="1" l="1"/>
  <c r="AC241" i="1"/>
  <c r="AB241" i="1"/>
  <c r="AA241" i="1"/>
  <c r="Z241" i="1"/>
  <c r="Y241" i="1"/>
  <c r="J241" i="1"/>
  <c r="I241" i="1"/>
  <c r="H241" i="1"/>
  <c r="G241" i="1" s="1"/>
  <c r="AD240" i="1" l="1"/>
  <c r="AC240" i="1"/>
  <c r="AB240" i="1"/>
  <c r="AA240" i="1"/>
  <c r="Z240" i="1"/>
  <c r="Y240" i="1"/>
  <c r="J240" i="1"/>
  <c r="I240" i="1"/>
  <c r="H240" i="1"/>
  <c r="G240" i="1" s="1"/>
  <c r="H88" i="1" l="1"/>
  <c r="G88" i="1" s="1"/>
  <c r="I88" i="1"/>
  <c r="J88" i="1"/>
  <c r="AD239" i="1" l="1"/>
  <c r="AC239" i="1"/>
  <c r="AB239" i="1"/>
  <c r="AA239" i="1"/>
  <c r="Z239" i="1"/>
  <c r="Y239" i="1"/>
  <c r="J239" i="1"/>
  <c r="I239" i="1"/>
  <c r="H239" i="1"/>
  <c r="G239" i="1" s="1"/>
  <c r="AD238" i="1" l="1"/>
  <c r="AC238" i="1"/>
  <c r="AB238" i="1"/>
  <c r="AA238" i="1"/>
  <c r="Z238" i="1"/>
  <c r="Y238" i="1"/>
  <c r="J238" i="1"/>
  <c r="I238" i="1"/>
  <c r="H238" i="1"/>
  <c r="G238" i="1" s="1"/>
  <c r="H237" i="1" l="1"/>
  <c r="G237" i="1" s="1"/>
  <c r="I237" i="1"/>
  <c r="J237" i="1"/>
  <c r="AD237" i="1"/>
  <c r="Z237" i="1"/>
  <c r="Y237" i="1"/>
  <c r="AB237" i="1"/>
  <c r="AA237" i="1"/>
  <c r="AC237" i="1"/>
  <c r="AB236" i="1"/>
  <c r="AA236" i="1"/>
  <c r="Z236" i="1"/>
  <c r="Y236" i="1"/>
  <c r="H236" i="1"/>
  <c r="G236" i="1" s="1"/>
  <c r="I236" i="1"/>
  <c r="J236" i="1"/>
  <c r="AD236" i="1"/>
  <c r="H235" i="1"/>
  <c r="G235" i="1" s="1"/>
  <c r="I235" i="1"/>
  <c r="J235" i="1"/>
  <c r="AD235" i="1"/>
  <c r="Z235" i="1"/>
  <c r="Y235" i="1"/>
  <c r="AB235" i="1"/>
  <c r="AA235" i="1"/>
  <c r="AC236" i="1"/>
  <c r="AC235" i="1"/>
  <c r="AD243" i="1" l="1"/>
  <c r="AC243" i="1"/>
  <c r="AB243" i="1"/>
  <c r="AA243" i="1"/>
  <c r="Z243" i="1"/>
  <c r="Y243" i="1"/>
  <c r="J243" i="1"/>
  <c r="I243" i="1"/>
  <c r="H243" i="1"/>
  <c r="G243" i="1" s="1"/>
  <c r="AD234" i="1"/>
  <c r="AC234" i="1"/>
  <c r="AB234" i="1"/>
  <c r="AA234" i="1"/>
  <c r="Z234" i="1"/>
  <c r="Y234" i="1"/>
  <c r="J234" i="1"/>
  <c r="I234" i="1"/>
  <c r="H234" i="1"/>
  <c r="G234" i="1" s="1"/>
  <c r="AD233" i="1" l="1"/>
  <c r="AD232" i="1"/>
  <c r="AD231" i="1"/>
  <c r="AD230" i="1"/>
  <c r="AD229" i="1"/>
  <c r="AD228" i="1"/>
  <c r="AC233" i="1"/>
  <c r="AC232" i="1"/>
  <c r="AC231" i="1"/>
  <c r="AC230" i="1"/>
  <c r="AB233" i="1"/>
  <c r="AB232" i="1"/>
  <c r="AB231" i="1"/>
  <c r="AB230" i="1"/>
  <c r="AB229" i="1"/>
  <c r="AA233" i="1"/>
  <c r="AA232" i="1"/>
  <c r="AA231" i="1"/>
  <c r="AA230" i="1"/>
  <c r="Y233" i="1"/>
  <c r="Y232" i="1"/>
  <c r="Y231" i="1"/>
  <c r="Y230" i="1"/>
  <c r="Z233" i="1"/>
  <c r="Z232" i="1"/>
  <c r="Z231" i="1"/>
  <c r="Z230" i="1"/>
  <c r="Z229" i="1"/>
  <c r="Z228" i="1"/>
  <c r="J233" i="1"/>
  <c r="I233" i="1"/>
  <c r="H233" i="1"/>
  <c r="G233" i="1" s="1"/>
  <c r="AC145" i="1" l="1"/>
  <c r="J145" i="1"/>
  <c r="I145" i="1"/>
  <c r="H145" i="1"/>
  <c r="G145" i="1" s="1"/>
  <c r="H232" i="1" l="1"/>
  <c r="G232" i="1" s="1"/>
  <c r="I232" i="1"/>
  <c r="J232" i="1"/>
  <c r="J95" i="1" l="1"/>
  <c r="I95" i="1"/>
  <c r="M95" i="1" s="1"/>
  <c r="H95" i="1"/>
  <c r="G95" i="1" s="1"/>
  <c r="E95" i="1"/>
  <c r="J94" i="1"/>
  <c r="I94" i="1"/>
  <c r="M94" i="1" s="1"/>
  <c r="H94" i="1"/>
  <c r="G94" i="1" s="1"/>
  <c r="E94" i="1"/>
  <c r="H93" i="1" l="1"/>
  <c r="G93" i="1" s="1"/>
  <c r="I93" i="1"/>
  <c r="M93" i="1" s="1"/>
  <c r="J93" i="1"/>
  <c r="E93" i="1"/>
  <c r="E92" i="1"/>
  <c r="H92" i="1"/>
  <c r="G92" i="1" s="1"/>
  <c r="I92" i="1"/>
  <c r="M92" i="1" s="1"/>
  <c r="J92" i="1"/>
  <c r="J84" i="1" l="1"/>
  <c r="I84" i="1"/>
  <c r="M84" i="1" s="1"/>
  <c r="H84" i="1"/>
  <c r="G84" i="1" s="1"/>
  <c r="E84" i="1"/>
  <c r="J86" i="1"/>
  <c r="I86" i="1"/>
  <c r="M86" i="1" s="1"/>
  <c r="H86" i="1"/>
  <c r="G86" i="1" s="1"/>
  <c r="E86" i="1"/>
  <c r="E85" i="1"/>
  <c r="J85" i="1"/>
  <c r="I85" i="1"/>
  <c r="M85" i="1" s="1"/>
  <c r="H85" i="1"/>
  <c r="G85" i="1" s="1"/>
  <c r="H82" i="1" l="1"/>
  <c r="G82" i="1" s="1"/>
  <c r="I82" i="1"/>
  <c r="M82" i="1" s="1"/>
  <c r="J82" i="1"/>
  <c r="E82" i="1"/>
  <c r="E81" i="1"/>
  <c r="H81" i="1"/>
  <c r="G81" i="1" s="1"/>
  <c r="I81" i="1"/>
  <c r="M81" i="1" s="1"/>
  <c r="J81" i="1"/>
  <c r="E87" i="1" l="1"/>
  <c r="J87" i="1" l="1"/>
  <c r="I87" i="1"/>
  <c r="M87" i="1" s="1"/>
  <c r="H87" i="1"/>
  <c r="G87" i="1" s="1"/>
  <c r="E91" i="1" l="1"/>
  <c r="J91" i="1"/>
  <c r="I91" i="1"/>
  <c r="M91" i="1" s="1"/>
  <c r="H91" i="1"/>
  <c r="G91" i="1" s="1"/>
  <c r="J83" i="1" l="1"/>
  <c r="I83" i="1"/>
  <c r="M83" i="1" s="1"/>
  <c r="H83" i="1"/>
  <c r="G83" i="1" s="1"/>
  <c r="E83" i="1"/>
  <c r="J90" i="1" l="1"/>
  <c r="I90" i="1"/>
  <c r="M90" i="1" s="1"/>
  <c r="H90" i="1"/>
  <c r="G90" i="1" s="1"/>
  <c r="E89" i="1" l="1"/>
  <c r="J89" i="1"/>
  <c r="I89" i="1"/>
  <c r="M89" i="1" s="1"/>
  <c r="H89" i="1"/>
  <c r="G89" i="1" s="1"/>
  <c r="E7" i="1" l="1"/>
  <c r="J7" i="1"/>
  <c r="I7" i="1"/>
  <c r="M7" i="1" s="1"/>
  <c r="H7" i="1"/>
  <c r="G7" i="1" s="1"/>
  <c r="H80" i="1" l="1"/>
  <c r="G80" i="1" s="1"/>
  <c r="I80" i="1"/>
  <c r="M80" i="1" s="1"/>
  <c r="J80" i="1"/>
  <c r="E80" i="1"/>
  <c r="E79" i="1" l="1"/>
  <c r="AC229" i="1"/>
  <c r="AC228" i="1"/>
  <c r="Y229" i="1"/>
  <c r="H231" i="1" l="1"/>
  <c r="G231" i="1" s="1"/>
  <c r="I231" i="1"/>
  <c r="J231" i="1"/>
  <c r="J230" i="1"/>
  <c r="I230" i="1"/>
  <c r="H230" i="1"/>
  <c r="G230" i="1" s="1"/>
  <c r="C60" i="2" l="1"/>
  <c r="B60" i="2"/>
  <c r="B59" i="2"/>
  <c r="B58" i="2"/>
  <c r="B57" i="2"/>
  <c r="B56" i="2"/>
  <c r="B55" i="2"/>
  <c r="B54" i="2"/>
  <c r="B53" i="2"/>
  <c r="B52" i="2"/>
  <c r="B51" i="2"/>
  <c r="B50" i="2"/>
  <c r="B49" i="2"/>
  <c r="C48" i="2"/>
  <c r="B48" i="2"/>
  <c r="B47" i="2"/>
  <c r="B46" i="2"/>
  <c r="B45" i="2"/>
  <c r="B44" i="2"/>
  <c r="B43" i="2"/>
  <c r="C42" i="2"/>
  <c r="B42" i="2"/>
  <c r="B41" i="2"/>
  <c r="C40" i="2"/>
  <c r="B40" i="2"/>
  <c r="B39" i="2"/>
  <c r="B38" i="2"/>
  <c r="B37" i="2"/>
  <c r="B36" i="2"/>
  <c r="C35" i="2"/>
  <c r="B35" i="2"/>
  <c r="B34" i="2"/>
  <c r="C33" i="2"/>
  <c r="B33" i="2"/>
  <c r="B32" i="2"/>
  <c r="C31" i="2"/>
  <c r="B31" i="2"/>
  <c r="C30" i="2"/>
  <c r="B30" i="2"/>
  <c r="B29" i="2"/>
  <c r="B28" i="2"/>
  <c r="C27" i="2"/>
  <c r="B27" i="2"/>
  <c r="B26" i="2"/>
  <c r="B25" i="2"/>
  <c r="B24" i="2"/>
  <c r="B23" i="2"/>
  <c r="B22" i="2"/>
  <c r="B21" i="2"/>
  <c r="B20" i="2"/>
  <c r="B19" i="2"/>
  <c r="B18" i="2"/>
  <c r="C17" i="2"/>
  <c r="B17" i="2"/>
  <c r="B16" i="2"/>
  <c r="B15" i="2"/>
  <c r="B14" i="2"/>
  <c r="B13" i="2"/>
  <c r="C12" i="2"/>
  <c r="B12" i="2"/>
  <c r="B11" i="2"/>
  <c r="B10" i="2"/>
  <c r="B9" i="2"/>
  <c r="B8" i="2"/>
  <c r="B7" i="2"/>
  <c r="B6" i="2"/>
  <c r="B5" i="2"/>
  <c r="C4" i="2"/>
  <c r="B4" i="2"/>
  <c r="B3" i="2"/>
  <c r="B2" i="2"/>
  <c r="H79" i="1" l="1"/>
  <c r="G79" i="1" s="1"/>
  <c r="I79" i="1"/>
  <c r="M79" i="1" s="1"/>
  <c r="J79" i="1"/>
  <c r="E78" i="1" l="1"/>
  <c r="I78" i="1"/>
  <c r="M78" i="1" s="1"/>
  <c r="J78" i="1"/>
  <c r="H78" i="1"/>
  <c r="G78" i="1" s="1"/>
  <c r="J229" i="1" l="1"/>
  <c r="I229" i="1"/>
  <c r="M229" i="1" s="1"/>
  <c r="J228" i="1"/>
  <c r="I228" i="1"/>
  <c r="H229" i="1"/>
  <c r="G229" i="1" s="1"/>
  <c r="H228" i="1"/>
  <c r="G228" i="1" s="1"/>
  <c r="AA229" i="1"/>
  <c r="AD226" i="1" l="1"/>
  <c r="AC226" i="1"/>
  <c r="AB226" i="1"/>
  <c r="AA226" i="1"/>
  <c r="Z226" i="1"/>
  <c r="Y226" i="1"/>
  <c r="J226" i="1"/>
  <c r="I226" i="1"/>
  <c r="H226" i="1"/>
  <c r="G226" i="1" s="1"/>
  <c r="Y228" i="1" l="1"/>
  <c r="AB228" i="1"/>
  <c r="AA228" i="1"/>
  <c r="J77" i="1" l="1"/>
  <c r="I77" i="1"/>
  <c r="M77" i="1" s="1"/>
  <c r="H77" i="1"/>
  <c r="G77" i="1" s="1"/>
  <c r="E77" i="1"/>
  <c r="J76" i="1" l="1"/>
  <c r="I76" i="1"/>
  <c r="M76" i="1" s="1"/>
  <c r="H76" i="1"/>
  <c r="G76" i="1" s="1"/>
  <c r="E76" i="1"/>
  <c r="J75" i="1" l="1"/>
  <c r="I75" i="1"/>
  <c r="M75" i="1" s="1"/>
  <c r="H75" i="1"/>
  <c r="G75" i="1" s="1"/>
  <c r="E75" i="1"/>
  <c r="AD225" i="1" l="1"/>
  <c r="AC225" i="1"/>
  <c r="AB225" i="1"/>
  <c r="AA225" i="1"/>
  <c r="Z225" i="1"/>
  <c r="Y225" i="1"/>
  <c r="H225" i="1"/>
  <c r="G225" i="1" s="1"/>
  <c r="I225" i="1"/>
  <c r="J225" i="1"/>
  <c r="AD224" i="1" l="1"/>
  <c r="AC224" i="1"/>
  <c r="AB224" i="1"/>
  <c r="AA224" i="1"/>
  <c r="Z224" i="1"/>
  <c r="Y224" i="1"/>
  <c r="H224" i="1"/>
  <c r="G224" i="1" s="1"/>
  <c r="I224" i="1"/>
  <c r="J224" i="1"/>
  <c r="AD223" i="1" l="1"/>
  <c r="AC223" i="1"/>
  <c r="AB223" i="1"/>
  <c r="AA223" i="1"/>
  <c r="Z223" i="1"/>
  <c r="Y223" i="1"/>
  <c r="H223" i="1" l="1"/>
  <c r="G223" i="1" s="1"/>
  <c r="I223" i="1"/>
  <c r="J223" i="1"/>
  <c r="AD227" i="1" l="1"/>
  <c r="AC227" i="1"/>
  <c r="AB227" i="1"/>
  <c r="AA227" i="1"/>
  <c r="Z227" i="1"/>
  <c r="Y227" i="1"/>
  <c r="J227" i="1"/>
  <c r="I227" i="1"/>
  <c r="H227" i="1"/>
  <c r="G227" i="1" s="1"/>
  <c r="AD222" i="1"/>
  <c r="AC222" i="1"/>
  <c r="AB222" i="1"/>
  <c r="AA222" i="1"/>
  <c r="Z222" i="1"/>
  <c r="Y222" i="1"/>
  <c r="J222" i="1"/>
  <c r="I222" i="1"/>
  <c r="H222" i="1"/>
  <c r="G222" i="1" s="1"/>
  <c r="AD221" i="1"/>
  <c r="AC221" i="1"/>
  <c r="AB221" i="1"/>
  <c r="AA221" i="1"/>
  <c r="Z221" i="1"/>
  <c r="Y221" i="1"/>
  <c r="J221" i="1"/>
  <c r="I221" i="1"/>
  <c r="H221" i="1"/>
  <c r="G221" i="1" s="1"/>
  <c r="AD220" i="1"/>
  <c r="AC220" i="1"/>
  <c r="AB220" i="1"/>
  <c r="AA220" i="1"/>
  <c r="Z220" i="1"/>
  <c r="Y220" i="1"/>
  <c r="J220" i="1"/>
  <c r="I220" i="1"/>
  <c r="H220" i="1"/>
  <c r="G220" i="1" s="1"/>
  <c r="AD219" i="1"/>
  <c r="AC219" i="1"/>
  <c r="AB219" i="1"/>
  <c r="AA219" i="1"/>
  <c r="Z219" i="1"/>
  <c r="Y219" i="1"/>
  <c r="J219" i="1"/>
  <c r="I219" i="1"/>
  <c r="H219" i="1"/>
  <c r="G219" i="1" s="1"/>
  <c r="AD218" i="1"/>
  <c r="AC218" i="1"/>
  <c r="AB218" i="1"/>
  <c r="AA218" i="1"/>
  <c r="Z218" i="1"/>
  <c r="Y218" i="1"/>
  <c r="J218" i="1"/>
  <c r="I218" i="1"/>
  <c r="H218" i="1"/>
  <c r="G218" i="1" s="1"/>
  <c r="AD217" i="1"/>
  <c r="AC217" i="1"/>
  <c r="J217" i="1"/>
  <c r="I217" i="1"/>
  <c r="H217" i="1"/>
  <c r="G217" i="1" s="1"/>
  <c r="AD216" i="1"/>
  <c r="AC216" i="1"/>
  <c r="J216" i="1"/>
  <c r="I216" i="1"/>
  <c r="H216" i="1"/>
  <c r="G216" i="1" s="1"/>
  <c r="AD215" i="1" l="1"/>
  <c r="AC215" i="1"/>
  <c r="AD214" i="1"/>
  <c r="AC214" i="1"/>
  <c r="J215" i="1"/>
  <c r="I215" i="1"/>
  <c r="H215" i="1"/>
  <c r="G215" i="1" s="1"/>
  <c r="J214" i="1"/>
  <c r="I214" i="1"/>
  <c r="H214" i="1"/>
  <c r="G214" i="1" s="1"/>
  <c r="H213" i="1" l="1"/>
  <c r="G213" i="1" s="1"/>
  <c r="I213" i="1"/>
  <c r="J213" i="1"/>
  <c r="AD213" i="1"/>
  <c r="AC213" i="1"/>
  <c r="AD212" i="1"/>
  <c r="AC212" i="1"/>
  <c r="J212" i="1"/>
  <c r="I212" i="1"/>
  <c r="H212" i="1"/>
  <c r="G212" i="1" s="1"/>
  <c r="J74" i="1" l="1"/>
  <c r="I74" i="1"/>
  <c r="M74" i="1" s="1"/>
  <c r="H74" i="1"/>
  <c r="G74" i="1" s="1"/>
  <c r="E74" i="1"/>
  <c r="J73" i="1" l="1"/>
  <c r="I73" i="1"/>
  <c r="M73" i="1" s="1"/>
  <c r="H73" i="1"/>
  <c r="G73" i="1" s="1"/>
  <c r="E73" i="1"/>
  <c r="J72" i="1" l="1"/>
  <c r="I72" i="1"/>
  <c r="M72" i="1" s="1"/>
  <c r="H72" i="1"/>
  <c r="G72" i="1" s="1"/>
  <c r="E72" i="1"/>
  <c r="H71" i="1" l="1"/>
  <c r="G71" i="1" s="1"/>
  <c r="I71" i="1"/>
  <c r="M71" i="1" s="1"/>
  <c r="J71" i="1"/>
  <c r="J70" i="1"/>
  <c r="I70" i="1"/>
  <c r="M70" i="1" s="1"/>
  <c r="H70" i="1"/>
  <c r="G70" i="1" s="1"/>
  <c r="E70" i="1"/>
  <c r="E71" i="1" l="1"/>
  <c r="J69" i="1" l="1"/>
  <c r="I69" i="1"/>
  <c r="M69" i="1" s="1"/>
  <c r="H69" i="1"/>
  <c r="G69" i="1" s="1"/>
  <c r="E69" i="1"/>
  <c r="E37" i="1"/>
  <c r="M61" i="1"/>
  <c r="J68" i="1"/>
  <c r="I68" i="1"/>
  <c r="M68" i="1" s="1"/>
  <c r="H68" i="1"/>
  <c r="G68" i="1" s="1"/>
  <c r="E68" i="1"/>
  <c r="J67" i="1"/>
  <c r="I67" i="1"/>
  <c r="M67" i="1" s="1"/>
  <c r="H67" i="1"/>
  <c r="G67" i="1" s="1"/>
  <c r="E67" i="1"/>
  <c r="AD211" i="1"/>
  <c r="AC211" i="1"/>
  <c r="J211" i="1"/>
  <c r="I211" i="1"/>
  <c r="H211" i="1"/>
  <c r="G211" i="1" s="1"/>
  <c r="AD210" i="1"/>
  <c r="AC210" i="1"/>
  <c r="J210" i="1"/>
  <c r="I210" i="1"/>
  <c r="H210" i="1"/>
  <c r="G210" i="1" s="1"/>
  <c r="AD209" i="1"/>
  <c r="AC209" i="1"/>
  <c r="J209" i="1"/>
  <c r="I209" i="1"/>
  <c r="H209" i="1"/>
  <c r="G209" i="1" s="1"/>
  <c r="J66" i="1"/>
  <c r="I66" i="1"/>
  <c r="M66" i="1" s="1"/>
  <c r="H66" i="1"/>
  <c r="G66" i="1" s="1"/>
  <c r="E66" i="1"/>
  <c r="AD208" i="1"/>
  <c r="AC208" i="1"/>
  <c r="J208" i="1"/>
  <c r="I208" i="1"/>
  <c r="H208" i="1"/>
  <c r="G208" i="1" s="1"/>
  <c r="AD207" i="1"/>
  <c r="AC207" i="1"/>
  <c r="J207" i="1"/>
  <c r="I207" i="1"/>
  <c r="H207" i="1"/>
  <c r="G207" i="1" s="1"/>
  <c r="AD206" i="1"/>
  <c r="AC206" i="1"/>
  <c r="J206" i="1"/>
  <c r="I206" i="1"/>
  <c r="H206" i="1"/>
  <c r="G206" i="1" s="1"/>
  <c r="AC205" i="1"/>
  <c r="H205" i="1"/>
  <c r="G205" i="1" s="1"/>
  <c r="I205" i="1"/>
  <c r="J205" i="1"/>
  <c r="AD205" i="1"/>
  <c r="AD204" i="1"/>
  <c r="AC204" i="1"/>
  <c r="J204" i="1"/>
  <c r="I204" i="1"/>
  <c r="H204" i="1"/>
  <c r="G204" i="1" s="1"/>
  <c r="AD203" i="1"/>
  <c r="AC203" i="1"/>
  <c r="J203" i="1"/>
  <c r="I203" i="1"/>
  <c r="H203" i="1"/>
  <c r="G203" i="1" s="1"/>
  <c r="AD202" i="1"/>
  <c r="AC202" i="1"/>
  <c r="J202" i="1"/>
  <c r="I202" i="1"/>
  <c r="H202" i="1"/>
  <c r="G202" i="1" s="1"/>
  <c r="J65" i="1"/>
  <c r="I65" i="1"/>
  <c r="M65" i="1" s="1"/>
  <c r="H65" i="1"/>
  <c r="G65" i="1" s="1"/>
  <c r="E65" i="1"/>
  <c r="AC201" i="1"/>
  <c r="H201" i="1"/>
  <c r="G201" i="1" s="1"/>
  <c r="I201" i="1"/>
  <c r="J201" i="1"/>
  <c r="AD201" i="1"/>
  <c r="AC200" i="1"/>
  <c r="H200" i="1"/>
  <c r="G200" i="1" s="1"/>
  <c r="I200" i="1"/>
  <c r="J200" i="1"/>
  <c r="AD200" i="1"/>
  <c r="AD199" i="1"/>
  <c r="AD198" i="1"/>
  <c r="AD197" i="1"/>
  <c r="AD196" i="1"/>
  <c r="AC199" i="1"/>
  <c r="J199" i="1"/>
  <c r="I199" i="1"/>
  <c r="H199" i="1"/>
  <c r="G199" i="1" s="1"/>
  <c r="AC198" i="1"/>
  <c r="J198" i="1"/>
  <c r="I198" i="1"/>
  <c r="H198" i="1"/>
  <c r="G198" i="1" s="1"/>
  <c r="AC197" i="1"/>
  <c r="J197" i="1"/>
  <c r="I197" i="1"/>
  <c r="H197" i="1"/>
  <c r="G197" i="1" s="1"/>
  <c r="AC196" i="1"/>
  <c r="J196" i="1"/>
  <c r="I196" i="1"/>
  <c r="H196" i="1"/>
  <c r="G196" i="1" s="1"/>
  <c r="J64" i="1"/>
  <c r="I64" i="1"/>
  <c r="M64" i="1" s="1"/>
  <c r="J63" i="1"/>
  <c r="I63" i="1"/>
  <c r="M63" i="1" s="1"/>
  <c r="J62" i="1"/>
  <c r="I62" i="1"/>
  <c r="M62" i="1" s="1"/>
  <c r="H63" i="1"/>
  <c r="G63" i="1" s="1"/>
  <c r="E63" i="1"/>
  <c r="H62" i="1"/>
  <c r="G62" i="1" s="1"/>
  <c r="E62" i="1"/>
  <c r="H61" i="1"/>
  <c r="E61" i="1"/>
  <c r="J60" i="1"/>
  <c r="I60" i="1"/>
  <c r="M60" i="1" s="1"/>
  <c r="H60" i="1"/>
  <c r="G60" i="1" s="1"/>
  <c r="E60" i="1"/>
  <c r="H64" i="1"/>
  <c r="G64" i="1" s="1"/>
  <c r="E64" i="1"/>
  <c r="E59" i="1"/>
  <c r="J195" i="1"/>
  <c r="I195" i="1"/>
  <c r="H195" i="1"/>
  <c r="G195" i="1" s="1"/>
  <c r="E58" i="1"/>
  <c r="E57" i="1"/>
  <c r="E56" i="1"/>
  <c r="E55" i="1"/>
  <c r="E54" i="1"/>
  <c r="E53" i="1"/>
  <c r="E52" i="1"/>
  <c r="E51" i="1"/>
  <c r="E49" i="1"/>
  <c r="E48" i="1"/>
  <c r="E47" i="1"/>
  <c r="E46" i="1"/>
  <c r="E45" i="1"/>
  <c r="E44" i="1"/>
  <c r="E43" i="1"/>
  <c r="E42" i="1"/>
  <c r="E41" i="1"/>
  <c r="E40" i="1"/>
  <c r="E39" i="1"/>
  <c r="E38" i="1"/>
  <c r="E36" i="1"/>
  <c r="E35" i="1"/>
  <c r="E34" i="1"/>
  <c r="E33" i="1"/>
  <c r="E32" i="1"/>
  <c r="E31" i="1"/>
  <c r="E30" i="1"/>
  <c r="E29" i="1"/>
  <c r="E28" i="1"/>
  <c r="E27" i="1"/>
  <c r="E26" i="1"/>
  <c r="E25" i="1"/>
  <c r="E24" i="1"/>
  <c r="E23" i="1"/>
  <c r="E22" i="1"/>
  <c r="E21" i="1"/>
  <c r="E20" i="1"/>
  <c r="E19" i="1"/>
  <c r="E18" i="1"/>
  <c r="E17" i="1"/>
  <c r="E16" i="1"/>
  <c r="E12" i="1"/>
  <c r="E11" i="1"/>
  <c r="E10" i="1"/>
  <c r="E9" i="1"/>
  <c r="E8" i="1"/>
  <c r="E6" i="1"/>
  <c r="E5" i="1"/>
  <c r="E15" i="1"/>
  <c r="E13" i="1"/>
  <c r="BO59" i="1"/>
  <c r="J59" i="1"/>
  <c r="I59" i="1"/>
  <c r="M59" i="1" s="1"/>
  <c r="H59" i="1"/>
  <c r="G59" i="1" s="1"/>
  <c r="BO58" i="1"/>
  <c r="J58" i="1"/>
  <c r="I58" i="1"/>
  <c r="M58" i="1" s="1"/>
  <c r="H58" i="1"/>
  <c r="G58" i="1" s="1"/>
  <c r="BO57" i="1"/>
  <c r="J57" i="1"/>
  <c r="I57" i="1"/>
  <c r="M57" i="1" s="1"/>
  <c r="H57" i="1"/>
  <c r="G57" i="1" s="1"/>
  <c r="BS245" i="1"/>
  <c r="BO56" i="1"/>
  <c r="J56" i="1"/>
  <c r="I56" i="1"/>
  <c r="M56" i="1" s="1"/>
  <c r="H56" i="1"/>
  <c r="G56" i="1" s="1"/>
  <c r="C16" i="2"/>
  <c r="I53" i="1"/>
  <c r="M53" i="1" s="1"/>
  <c r="J53" i="1"/>
  <c r="C15" i="2" s="1"/>
  <c r="I52" i="1"/>
  <c r="M52" i="1" s="1"/>
  <c r="J52" i="1"/>
  <c r="C38" i="2" s="1"/>
  <c r="C21" i="2"/>
  <c r="I22" i="1"/>
  <c r="M22" i="1" s="1"/>
  <c r="I9" i="1"/>
  <c r="M9" i="1" s="1"/>
  <c r="I16" i="1"/>
  <c r="M16" i="1" s="1"/>
  <c r="I5" i="1"/>
  <c r="M5" i="1" s="1"/>
  <c r="I21" i="1"/>
  <c r="M21" i="1" s="1"/>
  <c r="I35" i="1"/>
  <c r="M35" i="1" s="1"/>
  <c r="J48" i="1"/>
  <c r="C29" i="2" s="1"/>
  <c r="J49" i="1"/>
  <c r="C37" i="2" s="1"/>
  <c r="J14" i="1"/>
  <c r="C3" i="2" s="1"/>
  <c r="J5" i="1"/>
  <c r="C44" i="2" s="1"/>
  <c r="BO19" i="1"/>
  <c r="BO10" i="1"/>
  <c r="I51" i="1"/>
  <c r="M51" i="1" s="1"/>
  <c r="I50" i="1"/>
  <c r="M50" i="1" s="1"/>
  <c r="I49" i="1"/>
  <c r="M49" i="1" s="1"/>
  <c r="I48" i="1"/>
  <c r="M48" i="1" s="1"/>
  <c r="I47" i="1"/>
  <c r="M47" i="1" s="1"/>
  <c r="I46" i="1"/>
  <c r="M46" i="1" s="1"/>
  <c r="I45" i="1"/>
  <c r="M45" i="1" s="1"/>
  <c r="I44" i="1"/>
  <c r="M44" i="1" s="1"/>
  <c r="I43" i="1"/>
  <c r="M43" i="1" s="1"/>
  <c r="I42" i="1"/>
  <c r="M42" i="1" s="1"/>
  <c r="I41" i="1"/>
  <c r="M41" i="1" s="1"/>
  <c r="I40" i="1"/>
  <c r="M40" i="1" s="1"/>
  <c r="I39" i="1"/>
  <c r="M39" i="1" s="1"/>
  <c r="I38" i="1"/>
  <c r="M38" i="1" s="1"/>
  <c r="I37" i="1"/>
  <c r="M37" i="1" s="1"/>
  <c r="I36" i="1"/>
  <c r="M36" i="1" s="1"/>
  <c r="I34" i="1"/>
  <c r="M34" i="1" s="1"/>
  <c r="I33" i="1"/>
  <c r="M33" i="1" s="1"/>
  <c r="I32" i="1"/>
  <c r="M32" i="1" s="1"/>
  <c r="I31" i="1"/>
  <c r="M31" i="1" s="1"/>
  <c r="I30" i="1"/>
  <c r="M30" i="1" s="1"/>
  <c r="I29" i="1"/>
  <c r="M29" i="1" s="1"/>
  <c r="I28" i="1"/>
  <c r="M28" i="1" s="1"/>
  <c r="I27" i="1"/>
  <c r="M27" i="1" s="1"/>
  <c r="I26" i="1"/>
  <c r="M26" i="1" s="1"/>
  <c r="I25" i="1"/>
  <c r="M25" i="1" s="1"/>
  <c r="I24" i="1"/>
  <c r="M24" i="1" s="1"/>
  <c r="I23" i="1"/>
  <c r="M23" i="1" s="1"/>
  <c r="I20" i="1"/>
  <c r="M20" i="1" s="1"/>
  <c r="I19" i="1"/>
  <c r="M19" i="1" s="1"/>
  <c r="I18" i="1"/>
  <c r="M18" i="1" s="1"/>
  <c r="I17" i="1"/>
  <c r="M17" i="1" s="1"/>
  <c r="I15" i="1"/>
  <c r="M15" i="1" s="1"/>
  <c r="I14" i="1"/>
  <c r="M14" i="1" s="1"/>
  <c r="I13" i="1"/>
  <c r="M13" i="1" s="1"/>
  <c r="I12" i="1"/>
  <c r="M12" i="1" s="1"/>
  <c r="I11" i="1"/>
  <c r="M11" i="1" s="1"/>
  <c r="I10" i="1"/>
  <c r="M10" i="1" s="1"/>
  <c r="I8" i="1"/>
  <c r="M8" i="1" s="1"/>
  <c r="I6" i="1"/>
  <c r="M6" i="1" s="1"/>
  <c r="J51" i="1"/>
  <c r="C9" i="2" s="1"/>
  <c r="J50" i="1"/>
  <c r="C43" i="2" s="1"/>
  <c r="J47" i="1"/>
  <c r="C14" i="2" s="1"/>
  <c r="J46" i="1"/>
  <c r="C20" i="2" s="1"/>
  <c r="J45" i="1"/>
  <c r="C13" i="2" s="1"/>
  <c r="J44" i="1"/>
  <c r="C8" i="2" s="1"/>
  <c r="J43" i="1"/>
  <c r="C36" i="2" s="1"/>
  <c r="J42" i="1"/>
  <c r="C6" i="2" s="1"/>
  <c r="J41" i="1"/>
  <c r="C34" i="2" s="1"/>
  <c r="J40" i="1"/>
  <c r="C52" i="2" s="1"/>
  <c r="J39" i="1"/>
  <c r="C59" i="2" s="1"/>
  <c r="J38" i="1"/>
  <c r="C28" i="2" s="1"/>
  <c r="J37" i="1"/>
  <c r="C19" i="2" s="1"/>
  <c r="J36" i="1"/>
  <c r="C58" i="2" s="1"/>
  <c r="J35" i="1"/>
  <c r="C5" i="2" s="1"/>
  <c r="J34" i="1"/>
  <c r="C18" i="2" s="1"/>
  <c r="J33" i="1"/>
  <c r="C51" i="2" s="1"/>
  <c r="J32" i="1"/>
  <c r="C11" i="2" s="1"/>
  <c r="J31" i="1"/>
  <c r="C57" i="2" s="1"/>
  <c r="J30" i="1"/>
  <c r="C41" i="2" s="1"/>
  <c r="J29" i="1"/>
  <c r="C56" i="2" s="1"/>
  <c r="J28" i="1"/>
  <c r="C26" i="2" s="1"/>
  <c r="J27" i="1"/>
  <c r="C25" i="2" s="1"/>
  <c r="J26" i="1"/>
  <c r="C7" i="2" s="1"/>
  <c r="J25" i="1"/>
  <c r="C24" i="2" s="1"/>
  <c r="J24" i="1"/>
  <c r="C50" i="2" s="1"/>
  <c r="J23" i="1"/>
  <c r="C32" i="2" s="1"/>
  <c r="J22" i="1"/>
  <c r="C55" i="2" s="1"/>
  <c r="J21" i="1"/>
  <c r="C49" i="2" s="1"/>
  <c r="J20" i="1"/>
  <c r="C23" i="2" s="1"/>
  <c r="J19" i="1"/>
  <c r="C10" i="2" s="1"/>
  <c r="J18" i="1"/>
  <c r="C54" i="2" s="1"/>
  <c r="J17" i="1"/>
  <c r="J16" i="1"/>
  <c r="C39" i="2" s="1"/>
  <c r="J15" i="1"/>
  <c r="C47" i="2" s="1"/>
  <c r="J13" i="1"/>
  <c r="C53" i="2" s="1"/>
  <c r="J12" i="1"/>
  <c r="J11" i="1"/>
  <c r="J10" i="1"/>
  <c r="C46" i="2" s="1"/>
  <c r="J9" i="1"/>
  <c r="C22" i="2" s="1"/>
  <c r="J8" i="1"/>
  <c r="C2" i="2" s="1"/>
  <c r="J6" i="1"/>
  <c r="C45" i="2" s="1"/>
  <c r="J55" i="1"/>
  <c r="I55" i="1"/>
  <c r="M55" i="1" s="1"/>
  <c r="H55" i="1"/>
  <c r="G55" i="1" s="1"/>
  <c r="J54" i="1"/>
  <c r="I54" i="1"/>
  <c r="M54" i="1" s="1"/>
  <c r="H54" i="1"/>
  <c r="G54" i="1" s="1"/>
  <c r="BB257" i="1"/>
  <c r="AD194" i="1"/>
  <c r="AC194" i="1"/>
  <c r="J194" i="1"/>
  <c r="I194" i="1"/>
  <c r="H194" i="1"/>
  <c r="G194" i="1" s="1"/>
  <c r="H53" i="1"/>
  <c r="G53" i="1" s="1"/>
  <c r="AD192" i="1"/>
  <c r="AC192" i="1"/>
  <c r="J192" i="1"/>
  <c r="I192" i="1"/>
  <c r="H192" i="1"/>
  <c r="G192" i="1" s="1"/>
  <c r="AD191" i="1"/>
  <c r="AC191" i="1"/>
  <c r="J191" i="1"/>
  <c r="I191" i="1"/>
  <c r="H191" i="1"/>
  <c r="G191" i="1" s="1"/>
  <c r="AD190" i="1"/>
  <c r="AC190" i="1"/>
  <c r="J190" i="1"/>
  <c r="I190" i="1"/>
  <c r="H190" i="1"/>
  <c r="G190" i="1" s="1"/>
  <c r="AD189" i="1"/>
  <c r="AC189" i="1"/>
  <c r="J189" i="1"/>
  <c r="I189" i="1"/>
  <c r="H189" i="1"/>
  <c r="G189" i="1" s="1"/>
  <c r="AD188" i="1"/>
  <c r="AC188" i="1"/>
  <c r="J188" i="1"/>
  <c r="I188" i="1"/>
  <c r="H188" i="1"/>
  <c r="G188" i="1" s="1"/>
  <c r="AD107" i="4"/>
  <c r="AC107" i="4"/>
  <c r="AB107" i="4"/>
  <c r="AA107" i="4"/>
  <c r="Z107" i="4"/>
  <c r="Y107" i="4"/>
  <c r="J107" i="4"/>
  <c r="I107" i="4"/>
  <c r="H107" i="4"/>
  <c r="G107" i="4" s="1"/>
  <c r="AD106" i="4"/>
  <c r="AC106" i="4"/>
  <c r="AB106" i="4"/>
  <c r="AA106" i="4"/>
  <c r="Z106" i="4"/>
  <c r="Y106" i="4"/>
  <c r="J106" i="4"/>
  <c r="I106" i="4"/>
  <c r="H106" i="4"/>
  <c r="G106" i="4" s="1"/>
  <c r="AD105" i="4"/>
  <c r="AC105" i="4"/>
  <c r="AB105" i="4"/>
  <c r="AA105" i="4"/>
  <c r="Z105" i="4"/>
  <c r="Y105" i="4"/>
  <c r="J105" i="4"/>
  <c r="I105" i="4"/>
  <c r="H105" i="4"/>
  <c r="G105" i="4" s="1"/>
  <c r="AD16" i="4"/>
  <c r="AC16" i="4"/>
  <c r="AB16" i="4"/>
  <c r="AA16" i="4"/>
  <c r="Z16" i="4"/>
  <c r="Y16" i="4"/>
  <c r="J16" i="4"/>
  <c r="I16" i="4"/>
  <c r="H16" i="4"/>
  <c r="G16" i="4" s="1"/>
  <c r="AD104" i="4"/>
  <c r="AC104" i="4"/>
  <c r="AB104" i="4"/>
  <c r="AA104" i="4"/>
  <c r="Z104" i="4"/>
  <c r="Y104" i="4"/>
  <c r="J104" i="4"/>
  <c r="I104" i="4"/>
  <c r="H104" i="4"/>
  <c r="G104" i="4" s="1"/>
  <c r="AD103" i="4"/>
  <c r="AC103" i="4"/>
  <c r="AB103" i="4"/>
  <c r="AA103" i="4"/>
  <c r="Z103" i="4"/>
  <c r="Y103" i="4"/>
  <c r="J103" i="4"/>
  <c r="I103" i="4"/>
  <c r="H103" i="4"/>
  <c r="G103" i="4" s="1"/>
  <c r="AD36" i="4"/>
  <c r="AC36" i="4"/>
  <c r="AB36" i="4"/>
  <c r="AA36" i="4"/>
  <c r="Z36" i="4"/>
  <c r="Y36" i="4"/>
  <c r="J36" i="4"/>
  <c r="I36" i="4"/>
  <c r="H36" i="4"/>
  <c r="G36" i="4" s="1"/>
  <c r="AD102" i="4"/>
  <c r="AC102" i="4"/>
  <c r="AB102" i="4"/>
  <c r="AA102" i="4"/>
  <c r="Z102" i="4"/>
  <c r="Y102" i="4"/>
  <c r="J102" i="4"/>
  <c r="I102" i="4"/>
  <c r="H102" i="4"/>
  <c r="G102" i="4" s="1"/>
  <c r="AD101" i="4"/>
  <c r="AC101" i="4"/>
  <c r="AB101" i="4"/>
  <c r="AA101" i="4"/>
  <c r="Z101" i="4"/>
  <c r="Y101" i="4"/>
  <c r="J101" i="4"/>
  <c r="I101" i="4"/>
  <c r="H101" i="4"/>
  <c r="G101" i="4" s="1"/>
  <c r="AD100" i="4"/>
  <c r="AC100" i="4"/>
  <c r="AB100" i="4"/>
  <c r="AA100" i="4"/>
  <c r="Z100" i="4"/>
  <c r="Y100" i="4"/>
  <c r="J100" i="4"/>
  <c r="I100" i="4"/>
  <c r="H100" i="4"/>
  <c r="G100" i="4" s="1"/>
  <c r="AD31" i="4"/>
  <c r="AC31" i="4"/>
  <c r="AB31" i="4"/>
  <c r="AA31" i="4"/>
  <c r="Z31" i="4"/>
  <c r="Y31" i="4"/>
  <c r="J31" i="4"/>
  <c r="I31" i="4"/>
  <c r="H31" i="4"/>
  <c r="G31" i="4" s="1"/>
  <c r="AD30" i="4"/>
  <c r="AC30" i="4"/>
  <c r="AB30" i="4"/>
  <c r="AA30" i="4"/>
  <c r="Z30" i="4"/>
  <c r="Y30" i="4"/>
  <c r="J30" i="4"/>
  <c r="I30" i="4"/>
  <c r="H30" i="4"/>
  <c r="G30" i="4" s="1"/>
  <c r="Y20" i="4"/>
  <c r="J20" i="4"/>
  <c r="I20" i="4"/>
  <c r="H20" i="4"/>
  <c r="G20" i="4" s="1"/>
  <c r="BC19" i="4"/>
  <c r="Y19" i="4"/>
  <c r="J19" i="4"/>
  <c r="I19" i="4"/>
  <c r="H19" i="4"/>
  <c r="G19" i="4" s="1"/>
  <c r="AD99" i="4"/>
  <c r="AC99" i="4"/>
  <c r="AB99" i="4"/>
  <c r="AA99" i="4"/>
  <c r="Z99" i="4"/>
  <c r="Y99" i="4"/>
  <c r="J99" i="4"/>
  <c r="I99" i="4"/>
  <c r="H99" i="4"/>
  <c r="G99" i="4" s="1"/>
  <c r="AD98" i="4"/>
  <c r="AC98" i="4"/>
  <c r="AB98" i="4"/>
  <c r="AA98" i="4"/>
  <c r="Z98" i="4"/>
  <c r="Y98" i="4"/>
  <c r="J98" i="4"/>
  <c r="I98" i="4"/>
  <c r="H98" i="4"/>
  <c r="G98" i="4" s="1"/>
  <c r="AD97" i="4"/>
  <c r="AC97" i="4"/>
  <c r="AA97" i="4"/>
  <c r="Y97" i="4"/>
  <c r="J97" i="4"/>
  <c r="I97" i="4"/>
  <c r="H97" i="4"/>
  <c r="G97" i="4" s="1"/>
  <c r="AD13" i="4"/>
  <c r="AC13" i="4"/>
  <c r="AA13" i="4"/>
  <c r="Y13" i="4"/>
  <c r="J13" i="4"/>
  <c r="I13" i="4"/>
  <c r="H13" i="4"/>
  <c r="G13" i="4" s="1"/>
  <c r="AD37" i="4"/>
  <c r="AC37" i="4"/>
  <c r="AA37" i="4"/>
  <c r="Y37" i="4"/>
  <c r="J37" i="4"/>
  <c r="I37" i="4"/>
  <c r="H37" i="4"/>
  <c r="G37" i="4" s="1"/>
  <c r="AD96" i="4"/>
  <c r="AC96" i="4"/>
  <c r="AA96" i="4"/>
  <c r="Y96" i="4"/>
  <c r="J96" i="4"/>
  <c r="I96" i="4"/>
  <c r="H96" i="4"/>
  <c r="G96" i="4" s="1"/>
  <c r="AD95" i="4"/>
  <c r="AC95" i="4"/>
  <c r="AA95" i="4"/>
  <c r="Y95" i="4"/>
  <c r="J95" i="4"/>
  <c r="I95" i="4"/>
  <c r="H95" i="4"/>
  <c r="G95" i="4" s="1"/>
  <c r="AD94" i="4"/>
  <c r="AC94" i="4"/>
  <c r="AA94" i="4"/>
  <c r="Y94" i="4"/>
  <c r="J94" i="4"/>
  <c r="I94" i="4"/>
  <c r="H94" i="4"/>
  <c r="G94" i="4" s="1"/>
  <c r="AD93" i="4"/>
  <c r="AC93" i="4"/>
  <c r="AA93" i="4"/>
  <c r="Y93" i="4"/>
  <c r="J93" i="4"/>
  <c r="I93" i="4"/>
  <c r="H93" i="4"/>
  <c r="G93" i="4" s="1"/>
  <c r="AD92" i="4"/>
  <c r="AC92" i="4"/>
  <c r="AA92" i="4"/>
  <c r="Y92" i="4"/>
  <c r="J92" i="4"/>
  <c r="I92" i="4"/>
  <c r="H92" i="4"/>
  <c r="G92" i="4" s="1"/>
  <c r="AD91" i="4"/>
  <c r="AC91" i="4"/>
  <c r="AA91" i="4"/>
  <c r="Y91" i="4"/>
  <c r="J91" i="4"/>
  <c r="I91" i="4"/>
  <c r="H91" i="4"/>
  <c r="G91" i="4" s="1"/>
  <c r="AD90" i="4"/>
  <c r="AC90" i="4"/>
  <c r="AA90" i="4"/>
  <c r="Y90" i="4"/>
  <c r="J90" i="4"/>
  <c r="I90" i="4"/>
  <c r="H90" i="4"/>
  <c r="G90" i="4" s="1"/>
  <c r="AD89" i="4"/>
  <c r="AC89" i="4"/>
  <c r="AA89" i="4"/>
  <c r="Y89" i="4"/>
  <c r="J89" i="4"/>
  <c r="I89" i="4"/>
  <c r="H89" i="4"/>
  <c r="G89" i="4" s="1"/>
  <c r="AD88" i="4"/>
  <c r="AC88" i="4"/>
  <c r="AA88" i="4"/>
  <c r="Y88" i="4"/>
  <c r="J88" i="4"/>
  <c r="I88" i="4"/>
  <c r="H88" i="4"/>
  <c r="G88" i="4" s="1"/>
  <c r="AD87" i="4"/>
  <c r="AC87" i="4"/>
  <c r="AA87" i="4"/>
  <c r="Y87" i="4"/>
  <c r="J87" i="4"/>
  <c r="I87" i="4"/>
  <c r="H87" i="4"/>
  <c r="G87" i="4" s="1"/>
  <c r="AD86" i="4"/>
  <c r="AC86" i="4"/>
  <c r="AA86" i="4"/>
  <c r="Y86" i="4"/>
  <c r="J86" i="4"/>
  <c r="I86" i="4"/>
  <c r="H86" i="4"/>
  <c r="G86" i="4" s="1"/>
  <c r="AD85" i="4"/>
  <c r="AC85" i="4"/>
  <c r="AA85" i="4"/>
  <c r="Y85" i="4"/>
  <c r="J85" i="4"/>
  <c r="I85" i="4"/>
  <c r="H85" i="4"/>
  <c r="G85" i="4" s="1"/>
  <c r="AD23" i="4"/>
  <c r="AC23" i="4"/>
  <c r="AB23" i="4"/>
  <c r="AA23" i="4"/>
  <c r="Z23" i="4"/>
  <c r="Y23" i="4"/>
  <c r="J23" i="4"/>
  <c r="I23" i="4"/>
  <c r="H23" i="4"/>
  <c r="G23" i="4" s="1"/>
  <c r="AD18" i="4"/>
  <c r="AC18" i="4"/>
  <c r="AA18" i="4"/>
  <c r="Z18" i="4"/>
  <c r="Y18" i="4"/>
  <c r="J18" i="4"/>
  <c r="I18" i="4"/>
  <c r="H18" i="4"/>
  <c r="G18" i="4" s="1"/>
  <c r="AD33" i="4"/>
  <c r="AC33" i="4"/>
  <c r="AB33" i="4"/>
  <c r="AA33" i="4"/>
  <c r="Z33" i="4"/>
  <c r="Y33" i="4"/>
  <c r="J33" i="4"/>
  <c r="I33" i="4"/>
  <c r="H33" i="4"/>
  <c r="G33" i="4" s="1"/>
  <c r="AD25" i="4"/>
  <c r="AC25" i="4"/>
  <c r="AB25" i="4"/>
  <c r="AA25" i="4"/>
  <c r="Z25" i="4"/>
  <c r="Y25" i="4"/>
  <c r="J25" i="4"/>
  <c r="I25" i="4"/>
  <c r="H25" i="4"/>
  <c r="G25" i="4" s="1"/>
  <c r="AD8" i="4"/>
  <c r="AC8" i="4"/>
  <c r="AB8" i="4"/>
  <c r="AA8" i="4"/>
  <c r="Z8" i="4"/>
  <c r="Y8" i="4"/>
  <c r="J8" i="4"/>
  <c r="I8" i="4"/>
  <c r="H8" i="4"/>
  <c r="G8" i="4" s="1"/>
  <c r="AD84" i="4"/>
  <c r="AC84" i="4"/>
  <c r="AB84" i="4"/>
  <c r="AA84" i="4"/>
  <c r="Z84" i="4"/>
  <c r="Y84" i="4"/>
  <c r="J84" i="4"/>
  <c r="I84" i="4"/>
  <c r="H84" i="4"/>
  <c r="G84" i="4" s="1"/>
  <c r="AD9" i="4"/>
  <c r="AC9" i="4"/>
  <c r="AB9" i="4"/>
  <c r="AA9" i="4"/>
  <c r="Z9" i="4"/>
  <c r="Y9" i="4"/>
  <c r="J9" i="4"/>
  <c r="I9" i="4"/>
  <c r="H9" i="4"/>
  <c r="G9" i="4" s="1"/>
  <c r="BV17" i="4"/>
  <c r="BT17" i="4"/>
  <c r="AD17" i="4"/>
  <c r="AC17" i="4"/>
  <c r="AB17" i="4"/>
  <c r="AA17" i="4"/>
  <c r="Z17" i="4"/>
  <c r="Y17" i="4"/>
  <c r="J17" i="4"/>
  <c r="I17" i="4"/>
  <c r="H17" i="4"/>
  <c r="G17" i="4" s="1"/>
  <c r="AD83" i="4"/>
  <c r="AC83" i="4"/>
  <c r="AB83" i="4"/>
  <c r="AA83" i="4"/>
  <c r="Z83" i="4"/>
  <c r="Y83" i="4"/>
  <c r="J83" i="4"/>
  <c r="I83" i="4"/>
  <c r="H83" i="4"/>
  <c r="G83" i="4" s="1"/>
  <c r="AD82" i="4"/>
  <c r="AC82" i="4"/>
  <c r="AB82" i="4"/>
  <c r="AA82" i="4"/>
  <c r="Z82" i="4"/>
  <c r="Y82" i="4"/>
  <c r="J82" i="4"/>
  <c r="I82" i="4"/>
  <c r="H82" i="4"/>
  <c r="G82" i="4" s="1"/>
  <c r="AD81" i="4"/>
  <c r="AC81" i="4"/>
  <c r="AB81" i="4"/>
  <c r="AA81" i="4"/>
  <c r="Z81" i="4"/>
  <c r="Y81" i="4"/>
  <c r="J81" i="4"/>
  <c r="I81" i="4"/>
  <c r="H81" i="4"/>
  <c r="G81" i="4" s="1"/>
  <c r="AD80" i="4"/>
  <c r="AC80" i="4"/>
  <c r="AB80" i="4"/>
  <c r="AA80" i="4"/>
  <c r="Z80" i="4"/>
  <c r="Y80" i="4"/>
  <c r="J80" i="4"/>
  <c r="I80" i="4"/>
  <c r="H80" i="4"/>
  <c r="G80" i="4" s="1"/>
  <c r="AD79" i="4"/>
  <c r="AC79" i="4"/>
  <c r="AB79" i="4"/>
  <c r="AA79" i="4"/>
  <c r="Z79" i="4"/>
  <c r="Y79" i="4"/>
  <c r="J79" i="4"/>
  <c r="I79" i="4"/>
  <c r="H79" i="4"/>
  <c r="G79" i="4" s="1"/>
  <c r="AD78" i="4"/>
  <c r="AC78" i="4"/>
  <c r="AB78" i="4"/>
  <c r="AA78" i="4"/>
  <c r="Z78" i="4"/>
  <c r="Y78" i="4"/>
  <c r="J78" i="4"/>
  <c r="I78" i="4"/>
  <c r="H78" i="4"/>
  <c r="G78" i="4" s="1"/>
  <c r="AD34" i="4"/>
  <c r="AC34" i="4"/>
  <c r="AB34" i="4"/>
  <c r="AA34" i="4"/>
  <c r="Z34" i="4"/>
  <c r="Y34" i="4"/>
  <c r="J34" i="4"/>
  <c r="I34" i="4"/>
  <c r="H34" i="4"/>
  <c r="G34" i="4" s="1"/>
  <c r="AD77" i="4"/>
  <c r="AC77" i="4"/>
  <c r="AB77" i="4"/>
  <c r="AA77" i="4"/>
  <c r="Z77" i="4"/>
  <c r="Y77" i="4"/>
  <c r="J77" i="4"/>
  <c r="I77" i="4"/>
  <c r="H77" i="4"/>
  <c r="G77" i="4" s="1"/>
  <c r="AD76" i="4"/>
  <c r="AC76" i="4"/>
  <c r="AB76" i="4"/>
  <c r="AA76" i="4"/>
  <c r="Z76" i="4"/>
  <c r="Y76" i="4"/>
  <c r="J76" i="4"/>
  <c r="I76" i="4"/>
  <c r="H76" i="4"/>
  <c r="G76" i="4" s="1"/>
  <c r="AD75" i="4"/>
  <c r="AC75" i="4"/>
  <c r="AB75" i="4"/>
  <c r="AA75" i="4"/>
  <c r="Z75" i="4"/>
  <c r="Y75" i="4"/>
  <c r="J75" i="4"/>
  <c r="I75" i="4"/>
  <c r="H75" i="4"/>
  <c r="G75" i="4" s="1"/>
  <c r="AD74" i="4"/>
  <c r="AC74" i="4"/>
  <c r="AB74" i="4"/>
  <c r="AA74" i="4"/>
  <c r="Z74" i="4"/>
  <c r="Y74" i="4"/>
  <c r="J74" i="4"/>
  <c r="I74" i="4"/>
  <c r="H74" i="4"/>
  <c r="G74" i="4" s="1"/>
  <c r="AD73" i="4"/>
  <c r="AC73" i="4"/>
  <c r="AB73" i="4"/>
  <c r="AA73" i="4"/>
  <c r="Z73" i="4"/>
  <c r="Y73" i="4"/>
  <c r="J73" i="4"/>
  <c r="I73" i="4"/>
  <c r="H73" i="4"/>
  <c r="G73" i="4" s="1"/>
  <c r="AD72" i="4"/>
  <c r="AC72" i="4"/>
  <c r="AB72" i="4"/>
  <c r="AA72" i="4"/>
  <c r="Z72" i="4"/>
  <c r="Y72" i="4"/>
  <c r="J72" i="4"/>
  <c r="I72" i="4"/>
  <c r="H72" i="4"/>
  <c r="G72" i="4" s="1"/>
  <c r="AD71" i="4"/>
  <c r="AC71" i="4"/>
  <c r="AB71" i="4"/>
  <c r="AA71" i="4"/>
  <c r="Z71" i="4"/>
  <c r="Y71" i="4"/>
  <c r="J71" i="4"/>
  <c r="I71" i="4"/>
  <c r="H71" i="4"/>
  <c r="G71" i="4" s="1"/>
  <c r="AD70" i="4"/>
  <c r="AC70" i="4"/>
  <c r="AB70" i="4"/>
  <c r="AA70" i="4"/>
  <c r="Z70" i="4"/>
  <c r="Y70" i="4"/>
  <c r="J70" i="4"/>
  <c r="I70" i="4"/>
  <c r="H70" i="4"/>
  <c r="G70" i="4" s="1"/>
  <c r="AC69" i="4"/>
  <c r="AB69" i="4"/>
  <c r="AA69" i="4"/>
  <c r="Z69" i="4"/>
  <c r="Y69" i="4"/>
  <c r="J69" i="4"/>
  <c r="I69" i="4"/>
  <c r="H69" i="4"/>
  <c r="G69" i="4" s="1"/>
  <c r="AC68" i="4"/>
  <c r="AB68" i="4"/>
  <c r="AA68" i="4"/>
  <c r="Z68" i="4"/>
  <c r="Y68" i="4"/>
  <c r="J68" i="4"/>
  <c r="I68" i="4"/>
  <c r="H68" i="4"/>
  <c r="G68" i="4" s="1"/>
  <c r="AD67" i="4"/>
  <c r="AC67" i="4"/>
  <c r="AB67" i="4"/>
  <c r="AA67" i="4"/>
  <c r="Z67" i="4"/>
  <c r="Y67" i="4"/>
  <c r="J67" i="4"/>
  <c r="I67" i="4"/>
  <c r="H67" i="4"/>
  <c r="G67" i="4" s="1"/>
  <c r="AD6" i="4"/>
  <c r="AC6" i="4"/>
  <c r="AB6" i="4"/>
  <c r="AA6" i="4"/>
  <c r="Z6" i="4"/>
  <c r="Y6" i="4"/>
  <c r="J6" i="4"/>
  <c r="I6" i="4"/>
  <c r="H6" i="4"/>
  <c r="G6" i="4" s="1"/>
  <c r="AC66" i="4"/>
  <c r="AB66" i="4"/>
  <c r="AA66" i="4"/>
  <c r="Z66" i="4"/>
  <c r="Y66" i="4"/>
  <c r="J66" i="4"/>
  <c r="I66" i="4"/>
  <c r="H66" i="4"/>
  <c r="G66" i="4" s="1"/>
  <c r="BV65" i="4"/>
  <c r="BT65" i="4"/>
  <c r="AC65" i="4"/>
  <c r="AB65" i="4"/>
  <c r="AA65" i="4"/>
  <c r="Z65" i="4"/>
  <c r="Y65" i="4"/>
  <c r="J65" i="4"/>
  <c r="I65" i="4"/>
  <c r="H65" i="4"/>
  <c r="G65" i="4" s="1"/>
  <c r="AC64" i="4"/>
  <c r="J64" i="4"/>
  <c r="I64" i="4"/>
  <c r="H64" i="4"/>
  <c r="G64" i="4" s="1"/>
  <c r="AD63" i="4"/>
  <c r="AC63" i="4"/>
  <c r="AB63" i="4"/>
  <c r="AA63" i="4"/>
  <c r="Z63" i="4"/>
  <c r="Y63" i="4"/>
  <c r="J63" i="4"/>
  <c r="I63" i="4"/>
  <c r="H63" i="4"/>
  <c r="G63" i="4" s="1"/>
  <c r="AC62" i="4"/>
  <c r="AB62" i="4"/>
  <c r="AA62" i="4"/>
  <c r="Z62" i="4"/>
  <c r="Y62" i="4"/>
  <c r="J62" i="4"/>
  <c r="I62" i="4"/>
  <c r="H62" i="4"/>
  <c r="G62" i="4" s="1"/>
  <c r="AD61" i="4"/>
  <c r="AC61" i="4"/>
  <c r="AB61" i="4"/>
  <c r="AA61" i="4"/>
  <c r="Z61" i="4"/>
  <c r="Y61" i="4"/>
  <c r="J61" i="4"/>
  <c r="I61" i="4"/>
  <c r="H61" i="4"/>
  <c r="G61" i="4" s="1"/>
  <c r="AD60" i="4"/>
  <c r="AC60" i="4"/>
  <c r="AB60" i="4"/>
  <c r="AA60" i="4"/>
  <c r="Z60" i="4"/>
  <c r="Y60" i="4"/>
  <c r="J60" i="4"/>
  <c r="I60" i="4"/>
  <c r="H60" i="4"/>
  <c r="G60" i="4" s="1"/>
  <c r="AD59" i="4"/>
  <c r="AC59" i="4"/>
  <c r="AB59" i="4"/>
  <c r="AA59" i="4"/>
  <c r="Z59" i="4"/>
  <c r="Y59" i="4"/>
  <c r="J59" i="4"/>
  <c r="I59" i="4"/>
  <c r="H59" i="4"/>
  <c r="G59" i="4" s="1"/>
  <c r="AD58" i="4"/>
  <c r="AC58" i="4"/>
  <c r="AB58" i="4"/>
  <c r="AA58" i="4"/>
  <c r="Z58" i="4"/>
  <c r="Y58" i="4"/>
  <c r="J58" i="4"/>
  <c r="I58" i="4"/>
  <c r="H58" i="4"/>
  <c r="G58" i="4" s="1"/>
  <c r="AD57" i="4"/>
  <c r="AC57" i="4"/>
  <c r="AB57" i="4"/>
  <c r="AA57" i="4"/>
  <c r="Z57" i="4"/>
  <c r="Y57" i="4"/>
  <c r="J57" i="4"/>
  <c r="I57" i="4"/>
  <c r="H57" i="4"/>
  <c r="G57" i="4" s="1"/>
  <c r="AD29" i="4"/>
  <c r="AC29" i="4"/>
  <c r="AB29" i="4"/>
  <c r="AA29" i="4"/>
  <c r="Z29" i="4"/>
  <c r="Y29" i="4"/>
  <c r="J29" i="4"/>
  <c r="I29" i="4"/>
  <c r="H29" i="4"/>
  <c r="G29" i="4" s="1"/>
  <c r="AD56" i="4"/>
  <c r="AC56" i="4"/>
  <c r="AB56" i="4"/>
  <c r="AA56" i="4"/>
  <c r="Z56" i="4"/>
  <c r="Y56" i="4"/>
  <c r="J56" i="4"/>
  <c r="I56" i="4"/>
  <c r="H56" i="4"/>
  <c r="G56" i="4" s="1"/>
  <c r="AD55" i="4"/>
  <c r="AC55" i="4"/>
  <c r="AB55" i="4"/>
  <c r="AA55" i="4"/>
  <c r="Z55" i="4"/>
  <c r="Y55" i="4"/>
  <c r="J55" i="4"/>
  <c r="I55" i="4"/>
  <c r="H55" i="4"/>
  <c r="G55" i="4" s="1"/>
  <c r="AD38" i="4"/>
  <c r="AC38" i="4"/>
  <c r="AB38" i="4"/>
  <c r="AA38" i="4"/>
  <c r="Z38" i="4"/>
  <c r="Y38" i="4"/>
  <c r="J38" i="4"/>
  <c r="I38" i="4"/>
  <c r="H38" i="4"/>
  <c r="G38" i="4" s="1"/>
  <c r="AD12" i="4"/>
  <c r="AC12" i="4"/>
  <c r="AB12" i="4"/>
  <c r="AA12" i="4"/>
  <c r="Z12" i="4"/>
  <c r="Y12" i="4"/>
  <c r="J12" i="4"/>
  <c r="I12" i="4"/>
  <c r="H12" i="4"/>
  <c r="G12" i="4" s="1"/>
  <c r="AD28" i="4"/>
  <c r="AC28" i="4"/>
  <c r="AB28" i="4"/>
  <c r="AA28" i="4"/>
  <c r="Z28" i="4"/>
  <c r="Y28" i="4"/>
  <c r="J28" i="4"/>
  <c r="I28" i="4"/>
  <c r="H28" i="4"/>
  <c r="G28" i="4" s="1"/>
  <c r="AD54" i="4"/>
  <c r="AC54" i="4"/>
  <c r="AB54" i="4"/>
  <c r="AA54" i="4"/>
  <c r="Z54" i="4"/>
  <c r="Y54" i="4"/>
  <c r="J54" i="4"/>
  <c r="I54" i="4"/>
  <c r="H54" i="4"/>
  <c r="G54" i="4" s="1"/>
  <c r="AD14" i="4"/>
  <c r="AC14" i="4"/>
  <c r="AB14" i="4"/>
  <c r="AA14" i="4"/>
  <c r="Z14" i="4"/>
  <c r="Y14" i="4"/>
  <c r="J14" i="4"/>
  <c r="I14" i="4"/>
  <c r="H14" i="4"/>
  <c r="G14" i="4" s="1"/>
  <c r="AC53" i="4"/>
  <c r="J53" i="4"/>
  <c r="I53" i="4"/>
  <c r="H53" i="4"/>
  <c r="G53" i="4" s="1"/>
  <c r="AD15" i="4"/>
  <c r="AC15" i="4"/>
  <c r="AB15" i="4"/>
  <c r="AA15" i="4"/>
  <c r="Z15" i="4"/>
  <c r="Y15" i="4"/>
  <c r="J15" i="4"/>
  <c r="I15" i="4"/>
  <c r="H15" i="4"/>
  <c r="G15" i="4" s="1"/>
  <c r="AD52" i="4"/>
  <c r="AC52" i="4"/>
  <c r="AB52" i="4"/>
  <c r="AA52" i="4"/>
  <c r="Z52" i="4"/>
  <c r="Y52" i="4"/>
  <c r="J52" i="4"/>
  <c r="I52" i="4"/>
  <c r="H52" i="4"/>
  <c r="G52" i="4" s="1"/>
  <c r="AC27" i="4"/>
  <c r="J27" i="4"/>
  <c r="I27" i="4"/>
  <c r="H27" i="4"/>
  <c r="G27" i="4" s="1"/>
  <c r="AD22" i="4"/>
  <c r="AC22" i="4"/>
  <c r="AB22" i="4"/>
  <c r="AA22" i="4"/>
  <c r="Z22" i="4"/>
  <c r="Y22" i="4"/>
  <c r="J22" i="4"/>
  <c r="I22" i="4"/>
  <c r="H22" i="4"/>
  <c r="G22" i="4" s="1"/>
  <c r="AC35" i="4"/>
  <c r="J35" i="4"/>
  <c r="I35" i="4"/>
  <c r="H35" i="4"/>
  <c r="G35" i="4" s="1"/>
  <c r="AD51" i="4"/>
  <c r="AC51" i="4"/>
  <c r="AB51" i="4"/>
  <c r="AA51" i="4"/>
  <c r="Z51" i="4"/>
  <c r="Y51" i="4"/>
  <c r="J51" i="4"/>
  <c r="I51" i="4"/>
  <c r="H51" i="4"/>
  <c r="G51" i="4" s="1"/>
  <c r="AD50" i="4"/>
  <c r="AC50" i="4"/>
  <c r="AB50" i="4"/>
  <c r="AA50" i="4"/>
  <c r="Z50" i="4"/>
  <c r="Y50" i="4"/>
  <c r="J50" i="4"/>
  <c r="I50" i="4"/>
  <c r="H50" i="4"/>
  <c r="G50" i="4" s="1"/>
  <c r="AD49" i="4"/>
  <c r="AC49" i="4"/>
  <c r="AB49" i="4"/>
  <c r="AA49" i="4"/>
  <c r="Z49" i="4"/>
  <c r="Y49" i="4"/>
  <c r="J49" i="4"/>
  <c r="I49" i="4"/>
  <c r="H49" i="4"/>
  <c r="G49" i="4" s="1"/>
  <c r="AD5" i="4"/>
  <c r="AC5" i="4"/>
  <c r="AB5" i="4"/>
  <c r="AA5" i="4"/>
  <c r="Z5" i="4"/>
  <c r="Y5" i="4"/>
  <c r="J5" i="4"/>
  <c r="I5" i="4"/>
  <c r="H5" i="4"/>
  <c r="G5" i="4" s="1"/>
  <c r="AC48" i="4"/>
  <c r="Z48" i="4"/>
  <c r="Y48" i="4"/>
  <c r="J48" i="4"/>
  <c r="I48" i="4"/>
  <c r="H48" i="4"/>
  <c r="G48" i="4" s="1"/>
  <c r="AC47" i="4"/>
  <c r="J47" i="4"/>
  <c r="I47" i="4"/>
  <c r="H47" i="4"/>
  <c r="G47" i="4" s="1"/>
  <c r="AD46" i="4"/>
  <c r="AC46" i="4"/>
  <c r="AB46" i="4"/>
  <c r="AA46" i="4"/>
  <c r="Z46" i="4"/>
  <c r="Y46" i="4"/>
  <c r="J46" i="4"/>
  <c r="I46" i="4"/>
  <c r="H46" i="4"/>
  <c r="G46" i="4" s="1"/>
  <c r="AC11" i="4"/>
  <c r="J11" i="4"/>
  <c r="I11" i="4"/>
  <c r="H11" i="4"/>
  <c r="G11" i="4" s="1"/>
  <c r="BG24" i="4"/>
  <c r="AD24" i="4"/>
  <c r="AC24" i="4"/>
  <c r="AB24" i="4"/>
  <c r="AA24" i="4"/>
  <c r="Z24" i="4"/>
  <c r="Y24" i="4"/>
  <c r="J24" i="4"/>
  <c r="I24" i="4"/>
  <c r="H24" i="4"/>
  <c r="G24" i="4" s="1"/>
  <c r="AD45" i="4"/>
  <c r="AC45" i="4"/>
  <c r="AB45" i="4"/>
  <c r="AA45" i="4"/>
  <c r="Z45" i="4"/>
  <c r="Y45" i="4"/>
  <c r="J45" i="4"/>
  <c r="I45" i="4"/>
  <c r="H45" i="4"/>
  <c r="G45" i="4" s="1"/>
  <c r="AD7" i="4"/>
  <c r="AC7" i="4"/>
  <c r="AB7" i="4"/>
  <c r="AA7" i="4"/>
  <c r="Z7" i="4"/>
  <c r="Y7" i="4"/>
  <c r="J7" i="4"/>
  <c r="I7" i="4"/>
  <c r="H7" i="4"/>
  <c r="G7" i="4" s="1"/>
  <c r="AD32" i="4"/>
  <c r="AC32" i="4"/>
  <c r="AA32" i="4"/>
  <c r="Z32" i="4"/>
  <c r="Y32" i="4"/>
  <c r="J32" i="4"/>
  <c r="I32" i="4"/>
  <c r="H32" i="4"/>
  <c r="G32" i="4" s="1"/>
  <c r="AC44" i="4"/>
  <c r="J44" i="4"/>
  <c r="I44" i="4"/>
  <c r="H44" i="4"/>
  <c r="G44" i="4" s="1"/>
  <c r="AD43" i="4"/>
  <c r="AC43" i="4"/>
  <c r="AB43" i="4"/>
  <c r="AA43" i="4"/>
  <c r="Z43" i="4"/>
  <c r="Y43" i="4"/>
  <c r="J43" i="4"/>
  <c r="I43" i="4"/>
  <c r="H43" i="4"/>
  <c r="G43" i="4" s="1"/>
  <c r="AD10" i="4"/>
  <c r="AC10" i="4"/>
  <c r="AB10" i="4"/>
  <c r="AA10" i="4"/>
  <c r="Z10" i="4"/>
  <c r="Y10" i="4"/>
  <c r="J10" i="4"/>
  <c r="I10" i="4"/>
  <c r="H10" i="4"/>
  <c r="G10" i="4" s="1"/>
  <c r="AC42" i="4"/>
  <c r="J42" i="4"/>
  <c r="I42" i="4"/>
  <c r="H42" i="4"/>
  <c r="G42" i="4" s="1"/>
  <c r="AD41" i="4"/>
  <c r="AC41" i="4"/>
  <c r="AB41" i="4"/>
  <c r="AA41" i="4"/>
  <c r="Z41" i="4"/>
  <c r="Y41" i="4"/>
  <c r="J41" i="4"/>
  <c r="I41" i="4"/>
  <c r="H41" i="4"/>
  <c r="G41" i="4" s="1"/>
  <c r="AD40" i="4"/>
  <c r="AC40" i="4"/>
  <c r="AB40" i="4"/>
  <c r="AA40" i="4"/>
  <c r="Z40" i="4"/>
  <c r="Y40" i="4"/>
  <c r="J40" i="4"/>
  <c r="I40" i="4"/>
  <c r="H40" i="4"/>
  <c r="G40" i="4" s="1"/>
  <c r="AD26" i="4"/>
  <c r="AC26" i="4"/>
  <c r="AB26" i="4"/>
  <c r="AA26" i="4"/>
  <c r="Z26" i="4"/>
  <c r="Y26" i="4"/>
  <c r="J26" i="4"/>
  <c r="I26" i="4"/>
  <c r="H26" i="4"/>
  <c r="G26" i="4" s="1"/>
  <c r="AD21" i="4"/>
  <c r="AC21" i="4"/>
  <c r="AB21" i="4"/>
  <c r="AA21" i="4"/>
  <c r="Z21" i="4"/>
  <c r="Y21" i="4"/>
  <c r="J21" i="4"/>
  <c r="I21" i="4"/>
  <c r="H21" i="4"/>
  <c r="G21" i="4" s="1"/>
  <c r="AD39" i="4"/>
  <c r="AC39" i="4"/>
  <c r="AB39" i="4"/>
  <c r="AA39" i="4"/>
  <c r="Z39" i="4"/>
  <c r="Y39" i="4"/>
  <c r="J39" i="4"/>
  <c r="I39" i="4"/>
  <c r="H39" i="4"/>
  <c r="G39" i="4" s="1"/>
  <c r="BS1" i="4"/>
  <c r="BS109" i="4" s="1"/>
  <c r="AD187" i="1"/>
  <c r="AC187" i="1"/>
  <c r="J187" i="1"/>
  <c r="I187" i="1"/>
  <c r="H187" i="1"/>
  <c r="G187" i="1" s="1"/>
  <c r="H40" i="1"/>
  <c r="G40" i="1" s="1"/>
  <c r="H186" i="1"/>
  <c r="G186" i="1" s="1"/>
  <c r="I186" i="1"/>
  <c r="J186" i="1"/>
  <c r="AD186" i="1"/>
  <c r="AC186" i="1"/>
  <c r="AD185" i="1"/>
  <c r="AC185" i="1"/>
  <c r="AD184" i="1"/>
  <c r="AC184" i="1"/>
  <c r="AD183" i="1"/>
  <c r="AC183" i="1"/>
  <c r="AD182" i="1"/>
  <c r="AC182" i="1"/>
  <c r="AD181" i="1"/>
  <c r="AC181" i="1"/>
  <c r="AD180" i="1"/>
  <c r="AC180" i="1"/>
  <c r="AD179" i="1"/>
  <c r="AC179" i="1"/>
  <c r="AD178" i="1"/>
  <c r="AC178" i="1"/>
  <c r="J193" i="1"/>
  <c r="I193" i="1"/>
  <c r="H193" i="1"/>
  <c r="G193" i="1" s="1"/>
  <c r="J185" i="1"/>
  <c r="I185" i="1"/>
  <c r="H185" i="1"/>
  <c r="G185" i="1" s="1"/>
  <c r="J184" i="1"/>
  <c r="I184" i="1"/>
  <c r="H184" i="1"/>
  <c r="G184" i="1" s="1"/>
  <c r="J183" i="1"/>
  <c r="I183" i="1"/>
  <c r="H183" i="1"/>
  <c r="G183" i="1" s="1"/>
  <c r="J182" i="1"/>
  <c r="I182" i="1"/>
  <c r="H182" i="1"/>
  <c r="G182" i="1" s="1"/>
  <c r="J181" i="1"/>
  <c r="I181" i="1"/>
  <c r="H181" i="1"/>
  <c r="G181" i="1" s="1"/>
  <c r="H180" i="1"/>
  <c r="G180" i="1" s="1"/>
  <c r="I180" i="1"/>
  <c r="J180" i="1"/>
  <c r="H179" i="1"/>
  <c r="G179" i="1" s="1"/>
  <c r="I179" i="1"/>
  <c r="J179" i="1"/>
  <c r="H178" i="1"/>
  <c r="G178" i="1" s="1"/>
  <c r="I178" i="1"/>
  <c r="J178" i="1"/>
  <c r="H21" i="1"/>
  <c r="G21" i="1" s="1"/>
  <c r="J154" i="1"/>
  <c r="I98" i="1"/>
  <c r="I130" i="1"/>
  <c r="J176" i="1"/>
  <c r="J175" i="1"/>
  <c r="J174" i="1"/>
  <c r="J173" i="1"/>
  <c r="J172" i="1"/>
  <c r="J171" i="1"/>
  <c r="J170" i="1"/>
  <c r="J169" i="1"/>
  <c r="J168" i="1"/>
  <c r="J167" i="1"/>
  <c r="J166" i="1"/>
  <c r="J165" i="1"/>
  <c r="J164" i="1"/>
  <c r="J163" i="1"/>
  <c r="J162" i="1"/>
  <c r="J161" i="1"/>
  <c r="J160" i="1"/>
  <c r="J159" i="1"/>
  <c r="J158" i="1"/>
  <c r="J157" i="1"/>
  <c r="J156" i="1"/>
  <c r="J155" i="1"/>
  <c r="J153" i="1"/>
  <c r="J152" i="1"/>
  <c r="J151" i="1"/>
  <c r="J150" i="1"/>
  <c r="J149" i="1"/>
  <c r="J148" i="1"/>
  <c r="J147" i="1"/>
  <c r="J146"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H52" i="1"/>
  <c r="G52" i="1" s="1"/>
  <c r="H28" i="1"/>
  <c r="G28" i="1" s="1"/>
  <c r="E50" i="1"/>
  <c r="H51" i="1"/>
  <c r="G51" i="1" s="1"/>
  <c r="H50" i="1"/>
  <c r="G50" i="1" s="1"/>
  <c r="H49" i="1"/>
  <c r="G49" i="1" s="1"/>
  <c r="H48" i="1"/>
  <c r="G48" i="1" s="1"/>
  <c r="H47" i="1"/>
  <c r="G47" i="1" s="1"/>
  <c r="H46" i="1"/>
  <c r="G46" i="1" s="1"/>
  <c r="H45" i="1"/>
  <c r="G45" i="1" s="1"/>
  <c r="H44" i="1"/>
  <c r="G44" i="1" s="1"/>
  <c r="H43" i="1"/>
  <c r="G43" i="1" s="1"/>
  <c r="H42" i="1"/>
  <c r="G42" i="1" s="1"/>
  <c r="H41" i="1"/>
  <c r="G41" i="1" s="1"/>
  <c r="H36" i="1"/>
  <c r="G36" i="1" s="1"/>
  <c r="H39" i="1"/>
  <c r="G39" i="1" s="1"/>
  <c r="H38" i="1"/>
  <c r="G38" i="1" s="1"/>
  <c r="H37" i="1"/>
  <c r="G37" i="1" s="1"/>
  <c r="H35" i="1"/>
  <c r="G35" i="1" s="1"/>
  <c r="H34" i="1"/>
  <c r="G34" i="1" s="1"/>
  <c r="H33" i="1"/>
  <c r="G33" i="1" s="1"/>
  <c r="H32" i="1"/>
  <c r="G32" i="1" s="1"/>
  <c r="H31" i="1"/>
  <c r="G31" i="1" s="1"/>
  <c r="AD177" i="1"/>
  <c r="AC177" i="1"/>
  <c r="J177" i="1"/>
  <c r="I177" i="1"/>
  <c r="H177" i="1"/>
  <c r="G177" i="1" s="1"/>
  <c r="I176" i="1"/>
  <c r="H176" i="1"/>
  <c r="G176" i="1" s="1"/>
  <c r="I175" i="1"/>
  <c r="H175" i="1"/>
  <c r="G175" i="1" s="1"/>
  <c r="AD174" i="1"/>
  <c r="AC174" i="1"/>
  <c r="I174" i="1"/>
  <c r="H174" i="1"/>
  <c r="G174" i="1" s="1"/>
  <c r="AD173" i="1"/>
  <c r="AC173" i="1"/>
  <c r="I173" i="1"/>
  <c r="H173" i="1"/>
  <c r="G173" i="1" s="1"/>
  <c r="H30" i="1"/>
  <c r="G30" i="1" s="1"/>
  <c r="AD172" i="1"/>
  <c r="AC172" i="1"/>
  <c r="I172" i="1"/>
  <c r="H172" i="1"/>
  <c r="G172" i="1" s="1"/>
  <c r="AD171" i="1"/>
  <c r="AC171" i="1"/>
  <c r="I171" i="1"/>
  <c r="H171" i="1"/>
  <c r="G171" i="1" s="1"/>
  <c r="AD170" i="1"/>
  <c r="AC170" i="1"/>
  <c r="I170" i="1"/>
  <c r="H170" i="1"/>
  <c r="G170" i="1" s="1"/>
  <c r="AD169" i="1"/>
  <c r="AC169" i="1"/>
  <c r="I169" i="1"/>
  <c r="H169" i="1"/>
  <c r="G169" i="1" s="1"/>
  <c r="AD168" i="1"/>
  <c r="AC168" i="1"/>
  <c r="I168" i="1"/>
  <c r="H168" i="1"/>
  <c r="G168" i="1" s="1"/>
  <c r="AD167" i="1"/>
  <c r="AC167" i="1"/>
  <c r="I167" i="1"/>
  <c r="H167" i="1"/>
  <c r="G167" i="1" s="1"/>
  <c r="AC193" i="1"/>
  <c r="AC166" i="1"/>
  <c r="AC165" i="1"/>
  <c r="AC164" i="1"/>
  <c r="AC163" i="1"/>
  <c r="AC162" i="1"/>
  <c r="AC161" i="1"/>
  <c r="AC160" i="1"/>
  <c r="AC159" i="1"/>
  <c r="AC158" i="1"/>
  <c r="AC157" i="1"/>
  <c r="AD193" i="1"/>
  <c r="AD166" i="1"/>
  <c r="I166" i="1"/>
  <c r="H166" i="1"/>
  <c r="G166" i="1" s="1"/>
  <c r="AD165" i="1"/>
  <c r="AD164" i="1"/>
  <c r="AD163" i="1"/>
  <c r="AD162" i="1"/>
  <c r="AD161" i="1"/>
  <c r="AD160" i="1"/>
  <c r="AD159" i="1"/>
  <c r="AD158" i="1"/>
  <c r="AD157" i="1"/>
  <c r="AC156" i="1"/>
  <c r="AD156" i="1"/>
  <c r="I165" i="1"/>
  <c r="H165" i="1"/>
  <c r="G165" i="1" s="1"/>
  <c r="I164" i="1"/>
  <c r="H164" i="1"/>
  <c r="G164" i="1" s="1"/>
  <c r="I163" i="1"/>
  <c r="H163" i="1"/>
  <c r="G163" i="1" s="1"/>
  <c r="I162" i="1"/>
  <c r="H162" i="1"/>
  <c r="G162" i="1" s="1"/>
  <c r="I161" i="1"/>
  <c r="H161" i="1"/>
  <c r="G161" i="1" s="1"/>
  <c r="I160" i="1"/>
  <c r="H160" i="1"/>
  <c r="G160" i="1" s="1"/>
  <c r="I159" i="1"/>
  <c r="H159" i="1"/>
  <c r="G159" i="1" s="1"/>
  <c r="I158" i="1"/>
  <c r="H158" i="1"/>
  <c r="G158" i="1" s="1"/>
  <c r="I157" i="1"/>
  <c r="H157" i="1"/>
  <c r="G157" i="1" s="1"/>
  <c r="I156" i="1"/>
  <c r="H156" i="1"/>
  <c r="G156" i="1" s="1"/>
  <c r="H29" i="1"/>
  <c r="G29" i="1" s="1"/>
  <c r="AD155" i="1"/>
  <c r="H27" i="1"/>
  <c r="G27" i="1" s="1"/>
  <c r="AD154" i="1"/>
  <c r="AC155" i="1"/>
  <c r="AC154" i="1"/>
  <c r="AC153" i="1"/>
  <c r="AC152" i="1"/>
  <c r="AC151" i="1"/>
  <c r="AC150" i="1"/>
  <c r="AC149" i="1"/>
  <c r="AC148" i="1"/>
  <c r="AC147" i="1"/>
  <c r="AC146"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H26" i="1"/>
  <c r="G26" i="1" s="1"/>
  <c r="H25" i="1"/>
  <c r="G25" i="1" s="1"/>
  <c r="H24" i="1"/>
  <c r="G24" i="1" s="1"/>
  <c r="H23" i="1"/>
  <c r="G23" i="1" s="1"/>
  <c r="H22" i="1"/>
  <c r="G22" i="1" s="1"/>
  <c r="H20" i="1"/>
  <c r="G20" i="1" s="1"/>
  <c r="AD153" i="1"/>
  <c r="AD152" i="1"/>
  <c r="AD150" i="1"/>
  <c r="AD149" i="1"/>
  <c r="AD148" i="1"/>
  <c r="AD147" i="1"/>
  <c r="AD151" i="1"/>
  <c r="I155" i="1"/>
  <c r="H155" i="1"/>
  <c r="G155" i="1" s="1"/>
  <c r="I154" i="1"/>
  <c r="H154" i="1"/>
  <c r="G154" i="1" s="1"/>
  <c r="I153" i="1"/>
  <c r="H153" i="1"/>
  <c r="G153" i="1" s="1"/>
  <c r="I152" i="1"/>
  <c r="H152" i="1"/>
  <c r="G152" i="1" s="1"/>
  <c r="I151" i="1"/>
  <c r="H151" i="1"/>
  <c r="G151" i="1" s="1"/>
  <c r="I150" i="1"/>
  <c r="H150" i="1"/>
  <c r="G150" i="1" s="1"/>
  <c r="I149" i="1"/>
  <c r="H149" i="1"/>
  <c r="G149" i="1" s="1"/>
  <c r="I148" i="1"/>
  <c r="H148" i="1"/>
  <c r="G148" i="1" s="1"/>
  <c r="I147" i="1"/>
  <c r="H147" i="1"/>
  <c r="G147" i="1" s="1"/>
  <c r="I146" i="1"/>
  <c r="H146" i="1"/>
  <c r="G146" i="1" s="1"/>
  <c r="I144" i="1"/>
  <c r="H144" i="1"/>
  <c r="G144" i="1" s="1"/>
  <c r="I143" i="1"/>
  <c r="H143" i="1"/>
  <c r="G143" i="1" s="1"/>
  <c r="I142" i="1"/>
  <c r="H142" i="1"/>
  <c r="G142" i="1" s="1"/>
  <c r="I141" i="1"/>
  <c r="H141" i="1"/>
  <c r="G141" i="1" s="1"/>
  <c r="I140" i="1"/>
  <c r="H140" i="1"/>
  <c r="G140" i="1" s="1"/>
  <c r="I139" i="1"/>
  <c r="H139" i="1"/>
  <c r="G139" i="1" s="1"/>
  <c r="I138" i="1"/>
  <c r="H138" i="1"/>
  <c r="G138" i="1" s="1"/>
  <c r="I137" i="1"/>
  <c r="H137" i="1"/>
  <c r="G137" i="1" s="1"/>
  <c r="I136" i="1"/>
  <c r="H136" i="1"/>
  <c r="G136" i="1" s="1"/>
  <c r="I135" i="1"/>
  <c r="H135" i="1"/>
  <c r="G135" i="1" s="1"/>
  <c r="I134" i="1"/>
  <c r="H134" i="1"/>
  <c r="G134" i="1" s="1"/>
  <c r="H19" i="1"/>
  <c r="G19" i="1" s="1"/>
  <c r="I133" i="1"/>
  <c r="H133" i="1"/>
  <c r="G133" i="1" s="1"/>
  <c r="I132" i="1"/>
  <c r="H132" i="1"/>
  <c r="G132" i="1" s="1"/>
  <c r="I131" i="1"/>
  <c r="H131" i="1"/>
  <c r="G131" i="1" s="1"/>
  <c r="H16" i="1"/>
  <c r="G16" i="1" s="1"/>
  <c r="H129" i="1"/>
  <c r="G129" i="1" s="1"/>
  <c r="I129" i="1"/>
  <c r="H127" i="1"/>
  <c r="G127" i="1" s="1"/>
  <c r="I127" i="1"/>
  <c r="H130" i="1"/>
  <c r="G130" i="1" s="1"/>
  <c r="I128" i="1"/>
  <c r="H128" i="1"/>
  <c r="G128" i="1" s="1"/>
  <c r="I107" i="1"/>
  <c r="H107" i="1"/>
  <c r="G107" i="1" s="1"/>
  <c r="H9" i="1"/>
  <c r="G9" i="1" s="1"/>
  <c r="H126" i="1"/>
  <c r="G126" i="1" s="1"/>
  <c r="H125" i="1"/>
  <c r="G125" i="1" s="1"/>
  <c r="H124" i="1"/>
  <c r="G124" i="1" s="1"/>
  <c r="H123" i="1"/>
  <c r="G123" i="1" s="1"/>
  <c r="H122" i="1"/>
  <c r="G122" i="1" s="1"/>
  <c r="H121" i="1"/>
  <c r="G121" i="1" s="1"/>
  <c r="H120" i="1"/>
  <c r="G120" i="1" s="1"/>
  <c r="H119" i="1"/>
  <c r="G119" i="1" s="1"/>
  <c r="H118" i="1"/>
  <c r="G118" i="1" s="1"/>
  <c r="H117" i="1"/>
  <c r="G117" i="1" s="1"/>
  <c r="H116" i="1"/>
  <c r="G116" i="1" s="1"/>
  <c r="H115" i="1"/>
  <c r="G115" i="1" s="1"/>
  <c r="H114" i="1"/>
  <c r="G114" i="1" s="1"/>
  <c r="H113" i="1"/>
  <c r="G113" i="1" s="1"/>
  <c r="H112" i="1"/>
  <c r="G112" i="1" s="1"/>
  <c r="H111" i="1"/>
  <c r="G111" i="1" s="1"/>
  <c r="H110" i="1"/>
  <c r="G110" i="1" s="1"/>
  <c r="H109" i="1"/>
  <c r="G109" i="1" s="1"/>
  <c r="H108" i="1"/>
  <c r="G108" i="1" s="1"/>
  <c r="H106" i="1"/>
  <c r="G106" i="1" s="1"/>
  <c r="H105" i="1"/>
  <c r="G105" i="1" s="1"/>
  <c r="H104" i="1"/>
  <c r="G104" i="1" s="1"/>
  <c r="H103" i="1"/>
  <c r="G103" i="1" s="1"/>
  <c r="H102" i="1"/>
  <c r="G102" i="1" s="1"/>
  <c r="H101" i="1"/>
  <c r="G101" i="1" s="1"/>
  <c r="H100" i="1"/>
  <c r="G100" i="1" s="1"/>
  <c r="H99" i="1"/>
  <c r="G99" i="1" s="1"/>
  <c r="H98" i="1"/>
  <c r="G98" i="1" s="1"/>
  <c r="H97" i="1"/>
  <c r="G97" i="1" s="1"/>
  <c r="H96" i="1"/>
  <c r="G96" i="1" s="1"/>
  <c r="H18" i="1"/>
  <c r="G18" i="1" s="1"/>
  <c r="H17" i="1"/>
  <c r="G17" i="1" s="1"/>
  <c r="H15" i="1"/>
  <c r="G15" i="1" s="1"/>
  <c r="H14" i="1"/>
  <c r="G14" i="1" s="1"/>
  <c r="H13" i="1"/>
  <c r="G13" i="1" s="1"/>
  <c r="H12" i="1"/>
  <c r="G12" i="1" s="1"/>
  <c r="H11" i="1"/>
  <c r="G11" i="1" s="1"/>
  <c r="H10" i="1"/>
  <c r="G10" i="1" s="1"/>
  <c r="H8" i="1"/>
  <c r="G8" i="1" s="1"/>
  <c r="E14" i="1"/>
  <c r="H5" i="1"/>
  <c r="G5" i="1" s="1"/>
  <c r="H6" i="1"/>
  <c r="G6" i="1" s="1"/>
  <c r="P11" i="1"/>
  <c r="P12" i="1"/>
  <c r="I96" i="1"/>
  <c r="I97" i="1"/>
  <c r="I99" i="1"/>
  <c r="I100" i="1"/>
  <c r="I101" i="1"/>
  <c r="I102" i="1"/>
  <c r="I103" i="1"/>
  <c r="I104" i="1"/>
  <c r="I105" i="1"/>
  <c r="I106" i="1"/>
  <c r="I108" i="1"/>
  <c r="I109" i="1"/>
  <c r="I110" i="1"/>
  <c r="I111" i="1"/>
  <c r="I112" i="1"/>
  <c r="I113" i="1"/>
  <c r="I114" i="1"/>
  <c r="I115" i="1"/>
  <c r="I116" i="1"/>
  <c r="I117" i="1"/>
  <c r="I118" i="1"/>
  <c r="I119" i="1"/>
  <c r="I120" i="1"/>
  <c r="I121" i="1"/>
  <c r="I122" i="1"/>
  <c r="I123" i="1"/>
  <c r="I124" i="1"/>
  <c r="I125" i="1"/>
  <c r="I126" i="1"/>
  <c r="BZ3" i="1"/>
  <c r="BY78" i="1" s="1"/>
  <c r="BR246" i="1"/>
  <c r="BO8" i="1" s="1"/>
  <c r="BS246" i="1"/>
  <c r="BR109" i="4" l="1"/>
  <c r="BO17" i="4" s="1"/>
  <c r="BR110" i="4"/>
  <c r="BS110" i="4"/>
  <c r="BY77" i="1"/>
  <c r="BY76" i="1"/>
  <c r="BY75" i="1"/>
  <c r="BW65" i="4"/>
  <c r="BY73" i="1"/>
  <c r="BY74" i="1"/>
  <c r="BS108" i="4"/>
  <c r="BY25" i="1"/>
  <c r="BY50" i="1"/>
  <c r="BY72" i="1"/>
  <c r="BY65" i="1"/>
  <c r="BY34" i="1"/>
  <c r="BY45" i="1"/>
  <c r="BY71" i="1"/>
  <c r="BY70" i="1"/>
  <c r="BY11" i="1"/>
  <c r="BY22" i="1"/>
  <c r="BO38" i="1"/>
  <c r="BY6" i="1"/>
  <c r="BY17" i="1"/>
  <c r="BY36" i="1"/>
  <c r="BY5" i="1"/>
  <c r="BY69" i="1"/>
  <c r="BW17" i="4"/>
  <c r="BY14" i="1"/>
  <c r="BY29" i="1"/>
  <c r="BY53" i="1"/>
  <c r="BY12" i="1"/>
  <c r="BY48" i="1"/>
  <c r="BY32" i="1"/>
  <c r="BY66" i="1"/>
  <c r="BY27" i="1"/>
  <c r="BY30" i="1"/>
  <c r="BY38" i="1"/>
  <c r="CA3" i="1"/>
  <c r="BY42" i="1"/>
  <c r="BY16" i="1"/>
  <c r="BY15" i="1"/>
  <c r="BY61" i="1"/>
  <c r="BO54" i="1"/>
  <c r="BO20" i="1"/>
  <c r="BO9" i="1"/>
  <c r="BO11" i="1"/>
  <c r="BO39" i="1"/>
  <c r="BO13" i="1"/>
  <c r="BO36" i="1"/>
  <c r="BO32" i="1"/>
  <c r="BO21" i="1"/>
  <c r="BO16" i="1"/>
  <c r="BO29" i="1"/>
  <c r="BO40" i="1"/>
  <c r="BO52" i="1"/>
  <c r="BO12" i="1"/>
  <c r="BO18" i="1"/>
  <c r="BO15" i="1"/>
  <c r="BY9" i="1"/>
  <c r="BY49" i="1"/>
  <c r="BY52" i="1"/>
  <c r="BY28" i="1"/>
  <c r="BY67" i="1"/>
  <c r="BY54" i="1"/>
  <c r="BY26" i="1"/>
  <c r="BY37" i="1"/>
  <c r="BY13" i="1"/>
  <c r="BY41" i="1"/>
  <c r="BY24" i="1"/>
  <c r="BY60" i="1"/>
  <c r="BY31" i="1"/>
  <c r="BY68" i="1"/>
  <c r="BO98" i="1"/>
  <c r="BO33" i="1"/>
  <c r="BO30" i="1"/>
  <c r="BO182" i="1"/>
  <c r="BO37" i="1"/>
  <c r="BO22" i="1"/>
  <c r="BO17" i="1"/>
  <c r="BO24" i="1"/>
  <c r="BO5" i="1"/>
  <c r="BO35" i="1"/>
  <c r="BO34" i="1"/>
  <c r="BO14" i="1"/>
  <c r="BO53" i="1"/>
  <c r="BO55" i="1"/>
  <c r="BO153" i="1"/>
  <c r="BO6" i="1"/>
  <c r="BY62" i="1"/>
  <c r="BY39" i="1"/>
  <c r="BY20" i="1"/>
  <c r="BY55" i="1"/>
  <c r="BY35" i="1"/>
  <c r="BY47" i="1"/>
  <c r="BY8" i="1"/>
  <c r="BY18" i="1"/>
  <c r="BY64" i="1"/>
  <c r="BY46" i="1"/>
  <c r="BY23" i="1"/>
  <c r="BY33" i="1"/>
  <c r="BY40" i="1"/>
  <c r="BY10" i="1"/>
  <c r="BY43" i="1"/>
  <c r="BY51" i="1"/>
  <c r="BY19" i="1"/>
  <c r="BY44" i="1"/>
  <c r="BY21" i="1"/>
  <c r="BY63" i="1"/>
  <c r="BO26" i="4" l="1"/>
  <c r="BO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Douglas Espindola</author>
    <author>Doe</author>
    <author>Douglas</author>
    <author>William</author>
  </authors>
  <commentList>
    <comment ref="R4" authorId="0" shapeId="0" xr:uid="{00000000-0006-0000-0000-000001000000}">
      <text>
        <r>
          <rPr>
            <b/>
            <sz val="9"/>
            <color indexed="81"/>
            <rFont val="Tahoma"/>
            <family val="2"/>
          </rPr>
          <t>Douglas Espindola:</t>
        </r>
        <r>
          <rPr>
            <sz val="9"/>
            <color indexed="81"/>
            <rFont val="Tahoma"/>
            <family val="2"/>
          </rPr>
          <t xml:space="preserve">
se verifico 2 feb 2010</t>
        </r>
      </text>
    </comment>
    <comment ref="S4" authorId="1" shapeId="0" xr:uid="{00000000-0006-0000-0000-000002000000}">
      <text>
        <r>
          <rPr>
            <b/>
            <sz val="8"/>
            <color indexed="81"/>
            <rFont val="Tahoma"/>
            <family val="2"/>
          </rPr>
          <t>Doe:</t>
        </r>
        <r>
          <rPr>
            <sz val="8"/>
            <color indexed="81"/>
            <rFont val="Tahoma"/>
            <family val="2"/>
          </rPr>
          <t xml:space="preserve">
el usuario es el numero del NIT con DV, plazo 30 de abril</t>
        </r>
      </text>
    </comment>
    <comment ref="BH4" authorId="0" shapeId="0" xr:uid="{00000000-0006-0000-0000-000003000000}">
      <text>
        <r>
          <rPr>
            <b/>
            <sz val="9"/>
            <color indexed="81"/>
            <rFont val="Tahoma"/>
            <family val="2"/>
          </rPr>
          <t>Douglas Espindola:</t>
        </r>
        <r>
          <rPr>
            <sz val="9"/>
            <color indexed="81"/>
            <rFont val="Tahoma"/>
            <family val="2"/>
          </rPr>
          <t xml:space="preserve">
inscripcion al RIT en linea, con relleno en amarillo desde oct 2008
</t>
        </r>
      </text>
    </comment>
    <comment ref="BL4" authorId="0" shapeId="0" xr:uid="{00000000-0006-0000-0000-000004000000}">
      <text>
        <r>
          <rPr>
            <b/>
            <sz val="9"/>
            <color indexed="81"/>
            <rFont val="Tahoma"/>
            <family val="2"/>
          </rPr>
          <t>Douglas Espindola:</t>
        </r>
        <r>
          <rPr>
            <sz val="9"/>
            <color indexed="81"/>
            <rFont val="Tahoma"/>
            <family val="2"/>
          </rPr>
          <t xml:space="preserve">
inscripcion al RIT en linea, con relleno en amarillo desde oct 2008
</t>
        </r>
      </text>
    </comment>
    <comment ref="Q5" authorId="2" shapeId="0" xr:uid="{00000000-0006-0000-0000-000006000000}">
      <text>
        <r>
          <rPr>
            <b/>
            <sz val="9"/>
            <color indexed="81"/>
            <rFont val="Tahoma"/>
            <family val="2"/>
          </rPr>
          <t>Douglas:</t>
        </r>
        <r>
          <rPr>
            <sz val="9"/>
            <color indexed="81"/>
            <rFont val="Tahoma"/>
            <family val="2"/>
          </rPr>
          <t xml:space="preserve">
preguntas para recuperar clave:
bebida: cocacola
cuidad: bogota</t>
        </r>
      </text>
    </comment>
    <comment ref="R11" authorId="3" shapeId="0" xr:uid="{81D1828B-A59A-4A4F-86DF-DABEA1CACE3B}">
      <text>
        <r>
          <rPr>
            <b/>
            <sz val="9"/>
            <color indexed="81"/>
            <rFont val="Tahoma"/>
            <family val="2"/>
          </rPr>
          <t>William:</t>
        </r>
        <r>
          <rPr>
            <sz val="9"/>
            <color indexed="81"/>
            <rFont val="Tahoma"/>
            <family val="2"/>
          </rPr>
          <t xml:space="preserve">
SI esta requerida EF2018</t>
        </r>
      </text>
    </comment>
    <comment ref="R12" authorId="3" shapeId="0" xr:uid="{F56BF68B-58C0-4C4C-B198-7D01AD312E6B}">
      <text>
        <r>
          <rPr>
            <b/>
            <sz val="9"/>
            <color indexed="81"/>
            <rFont val="Tahoma"/>
            <family val="2"/>
          </rPr>
          <t>William:</t>
        </r>
        <r>
          <rPr>
            <sz val="9"/>
            <color indexed="81"/>
            <rFont val="Tahoma"/>
            <family val="2"/>
          </rPr>
          <t xml:space="preserve">
SI esta requerida EF2018</t>
        </r>
      </text>
    </comment>
    <comment ref="R14" authorId="3" shapeId="0" xr:uid="{ED9D47FA-0C14-439D-B758-9A36118D3749}">
      <text>
        <r>
          <rPr>
            <b/>
            <sz val="9"/>
            <color indexed="81"/>
            <rFont val="Tahoma"/>
            <family val="2"/>
          </rPr>
          <t>William:</t>
        </r>
        <r>
          <rPr>
            <sz val="9"/>
            <color indexed="81"/>
            <rFont val="Tahoma"/>
            <family val="2"/>
          </rPr>
          <t xml:space="preserve">
SI esta requerida EF2018</t>
        </r>
      </text>
    </comment>
    <comment ref="R28" authorId="3" shapeId="0" xr:uid="{6A9DA270-3296-42C8-96B1-CDD2C05B5CEB}">
      <text>
        <r>
          <rPr>
            <b/>
            <sz val="9"/>
            <color indexed="81"/>
            <rFont val="Tahoma"/>
            <family val="2"/>
          </rPr>
          <t>William:</t>
        </r>
        <r>
          <rPr>
            <sz val="9"/>
            <color indexed="81"/>
            <rFont val="Tahoma"/>
            <family val="2"/>
          </rPr>
          <t xml:space="preserve">
Si esta requerida EF2018</t>
        </r>
      </text>
    </comment>
    <comment ref="BH30" authorId="0" shapeId="0" xr:uid="{25B0D33C-600D-43DD-8699-51A0BDCB991E}">
      <text>
        <r>
          <rPr>
            <b/>
            <sz val="9"/>
            <color indexed="81"/>
            <rFont val="Tahoma"/>
            <family val="2"/>
          </rPr>
          <t>Douglas Espindola:</t>
        </r>
        <r>
          <rPr>
            <sz val="9"/>
            <color indexed="81"/>
            <rFont val="Tahoma"/>
            <family val="2"/>
          </rPr>
          <t xml:space="preserve">
el correo de firma quedo el de David = ventas@plafilm.com y la contraseña quedo la misma de la dian = Plafilm20*</t>
        </r>
      </text>
    </comment>
    <comment ref="BK35" authorId="2" shapeId="0" xr:uid="{00000000-0006-0000-0000-00001A000000}">
      <text>
        <r>
          <rPr>
            <b/>
            <sz val="9"/>
            <color indexed="81"/>
            <rFont val="Tahoma"/>
            <family val="2"/>
          </rPr>
          <t>Douglas:</t>
        </r>
        <r>
          <rPr>
            <sz val="9"/>
            <color indexed="81"/>
            <rFont val="Tahoma"/>
            <family val="2"/>
          </rPr>
          <t xml:space="preserve">
aportes en linea</t>
        </r>
      </text>
    </comment>
    <comment ref="U114" authorId="2" shapeId="0" xr:uid="{00000000-0006-0000-0000-00001D000000}">
      <text>
        <r>
          <rPr>
            <b/>
            <sz val="9"/>
            <color indexed="81"/>
            <rFont val="Tahoma"/>
            <family val="2"/>
          </rPr>
          <t>Douglas:</t>
        </r>
        <r>
          <rPr>
            <sz val="9"/>
            <color indexed="81"/>
            <rFont val="Tahoma"/>
            <family val="2"/>
          </rPr>
          <t xml:space="preserve">
lo correcto es 0090, santiago con poder debe ir a hacer la actualizacion.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Douglas Espindola</author>
    <author>Doe</author>
    <author>Douglas</author>
    <author>diego Guevara</author>
  </authors>
  <commentList>
    <comment ref="R3" authorId="0" shapeId="0" xr:uid="{00000000-0006-0000-0200-000001000000}">
      <text>
        <r>
          <rPr>
            <b/>
            <sz val="9"/>
            <color indexed="81"/>
            <rFont val="Tahoma"/>
            <family val="2"/>
          </rPr>
          <t>Douglas Espindola:</t>
        </r>
        <r>
          <rPr>
            <sz val="9"/>
            <color indexed="81"/>
            <rFont val="Tahoma"/>
            <family val="2"/>
          </rPr>
          <t xml:space="preserve">
se verifico 2 feb 2010</t>
        </r>
      </text>
    </comment>
    <comment ref="S3" authorId="1" shapeId="0" xr:uid="{00000000-0006-0000-0200-000002000000}">
      <text>
        <r>
          <rPr>
            <b/>
            <sz val="8"/>
            <color indexed="81"/>
            <rFont val="Tahoma"/>
            <family val="2"/>
          </rPr>
          <t>Doe:</t>
        </r>
        <r>
          <rPr>
            <sz val="8"/>
            <color indexed="81"/>
            <rFont val="Tahoma"/>
            <family val="2"/>
          </rPr>
          <t xml:space="preserve">
el usuario es el numero del NIT con DV, plazo 30 de abril</t>
        </r>
      </text>
    </comment>
    <comment ref="BH4" authorId="0" shapeId="0" xr:uid="{00000000-0006-0000-0200-000003000000}">
      <text>
        <r>
          <rPr>
            <b/>
            <sz val="9"/>
            <color indexed="81"/>
            <rFont val="Tahoma"/>
            <family val="2"/>
          </rPr>
          <t>Douglas Espindola:</t>
        </r>
        <r>
          <rPr>
            <sz val="9"/>
            <color indexed="81"/>
            <rFont val="Tahoma"/>
            <family val="2"/>
          </rPr>
          <t xml:space="preserve">
inscripcion al RIT en linea, con relleno en amarillo desde oct 2008
</t>
        </r>
      </text>
    </comment>
    <comment ref="BL4" authorId="0" shapeId="0" xr:uid="{00000000-0006-0000-0200-000004000000}">
      <text>
        <r>
          <rPr>
            <b/>
            <sz val="9"/>
            <color indexed="81"/>
            <rFont val="Tahoma"/>
            <family val="2"/>
          </rPr>
          <t>Douglas Espindola:</t>
        </r>
        <r>
          <rPr>
            <sz val="9"/>
            <color indexed="81"/>
            <rFont val="Tahoma"/>
            <family val="2"/>
          </rPr>
          <t xml:space="preserve">
inscripcion al RIT en linea, con relleno en amarillo desde oct 2008
</t>
        </r>
      </text>
    </comment>
    <comment ref="BR4" authorId="2" shapeId="0" xr:uid="{00000000-0006-0000-0200-000005000000}">
      <text>
        <r>
          <rPr>
            <b/>
            <sz val="8"/>
            <color indexed="81"/>
            <rFont val="Tahoma"/>
            <family val="2"/>
          </rPr>
          <t>Douglas:</t>
        </r>
        <r>
          <rPr>
            <sz val="8"/>
            <color indexed="81"/>
            <rFont val="Tahoma"/>
            <family val="2"/>
          </rPr>
          <t xml:space="preserve">
art 25 y 26 decreto 1794 de ago 2013</t>
        </r>
      </text>
    </comment>
    <comment ref="BT17" authorId="3" shapeId="0" xr:uid="{00000000-0006-0000-0200-000006000000}">
      <text>
        <r>
          <rPr>
            <sz val="11"/>
            <color indexed="81"/>
            <rFont val="Calibri"/>
            <family val="2"/>
          </rPr>
          <t>Nota: Como el decreto 1794 salió en agosto de 2013, y para esa fecha ya se había cumplido con liquidar y pagar el anticipo de mayo de 2013, en ese caso debe tenerse presente que el parágrafo 2 del art. 25 del del decreto 1794 autoriza a que si en ese anticipo de mayo de 2013 se terminó pagando un mayor valor del que en verdad se debía haber pagado según esta formula, enese caso ese exceso pagado en mayo se puede restar al valor a pagar que se defina para el antipo de septiembre de 2013</t>
        </r>
      </text>
    </comment>
    <comment ref="U49" authorId="2" shapeId="0" xr:uid="{00000000-0006-0000-0200-000007000000}">
      <text>
        <r>
          <rPr>
            <b/>
            <sz val="9"/>
            <color indexed="81"/>
            <rFont val="Tahoma"/>
            <family val="2"/>
          </rPr>
          <t>Douglas:</t>
        </r>
        <r>
          <rPr>
            <sz val="9"/>
            <color indexed="81"/>
            <rFont val="Tahoma"/>
            <family val="2"/>
          </rPr>
          <t xml:space="preserve">
lo correcto es 0090, santiago con poder debe ir a hacer la actualizacion.</t>
        </r>
      </text>
    </comment>
    <comment ref="BT65" authorId="3" shapeId="0" xr:uid="{00000000-0006-0000-0200-000008000000}">
      <text>
        <r>
          <rPr>
            <sz val="11"/>
            <color indexed="81"/>
            <rFont val="Calibri"/>
            <family val="2"/>
          </rPr>
          <t>Nota: Como el decreto 1794 salió en agosto de 2013, y para esa fecha ya se había cumplido con liquidar y pagar el anticipo de mayo de 2013, en ese caso debe tenerse presente que el parágrafo 2 del art. 25 del del decreto 1794 autoriza a que si en ese anticipo de mayo de 2013 se terminó pagando un mayor valor del que en verdad se debía haber pagado según esta formula, enese caso ese exceso pagado en mayo se puede restar al valor a pagar que se defina para el antipo de septiembre de 2013</t>
        </r>
      </text>
    </comment>
  </commentList>
</comments>
</file>

<file path=xl/sharedStrings.xml><?xml version="1.0" encoding="utf-8"?>
<sst xmlns="http://schemas.openxmlformats.org/spreadsheetml/2006/main" count="4762" uniqueCount="751">
  <si>
    <t xml:space="preserve">RELACION DE CLIENTES </t>
  </si>
  <si>
    <t>clave BANREP formulario 15</t>
  </si>
  <si>
    <t>actividad DIAN</t>
  </si>
  <si>
    <t>CODIGO</t>
  </si>
  <si>
    <t>RAZON SOCIAL</t>
  </si>
  <si>
    <t>NIT</t>
  </si>
  <si>
    <t>DV</t>
  </si>
  <si>
    <t>u2</t>
  </si>
  <si>
    <t>ud</t>
  </si>
  <si>
    <t>MM</t>
  </si>
  <si>
    <t>C</t>
  </si>
  <si>
    <t>aportante</t>
  </si>
  <si>
    <t>NA</t>
  </si>
  <si>
    <t>J</t>
  </si>
  <si>
    <t>Bogota</t>
  </si>
  <si>
    <t>P</t>
  </si>
  <si>
    <t>N/A</t>
  </si>
  <si>
    <t>Diutama</t>
  </si>
  <si>
    <t>hernando</t>
  </si>
  <si>
    <t>ANA</t>
  </si>
  <si>
    <t>LUCIA</t>
  </si>
  <si>
    <t>GOMEZ</t>
  </si>
  <si>
    <t>MERCHAN</t>
  </si>
  <si>
    <t>N</t>
  </si>
  <si>
    <t>CAROLINA</t>
  </si>
  <si>
    <t>MORENO</t>
  </si>
  <si>
    <t>DIAZ</t>
  </si>
  <si>
    <t xml:space="preserve">ANDRES </t>
  </si>
  <si>
    <t>FELIPE</t>
  </si>
  <si>
    <t>SUAREZ</t>
  </si>
  <si>
    <t>MONTOYA</t>
  </si>
  <si>
    <t>01433959</t>
  </si>
  <si>
    <t>SNS4871</t>
  </si>
  <si>
    <t>CATALINA</t>
  </si>
  <si>
    <t>CLEVES</t>
  </si>
  <si>
    <t>BAYON</t>
  </si>
  <si>
    <t>CLARA</t>
  </si>
  <si>
    <t>INES</t>
  </si>
  <si>
    <t>AGUDELO</t>
  </si>
  <si>
    <t>DE VARGAS</t>
  </si>
  <si>
    <t>CLAUDIA</t>
  </si>
  <si>
    <t>PATRICIA</t>
  </si>
  <si>
    <t>DAVID</t>
  </si>
  <si>
    <t xml:space="preserve">MEJIA </t>
  </si>
  <si>
    <t>ALZATE</t>
  </si>
  <si>
    <t>DIEGO</t>
  </si>
  <si>
    <t>MEJIA</t>
  </si>
  <si>
    <t>ESCOBAR</t>
  </si>
  <si>
    <t>DOUGLAS</t>
  </si>
  <si>
    <t>ORLANDO</t>
  </si>
  <si>
    <t xml:space="preserve">ESPINDOLA </t>
  </si>
  <si>
    <t>GLORIA</t>
  </si>
  <si>
    <t>ESPERANZA</t>
  </si>
  <si>
    <t>GUILLERMO</t>
  </si>
  <si>
    <t>SANCHEZ</t>
  </si>
  <si>
    <t>VANEGAS</t>
  </si>
  <si>
    <t>HERNANDO</t>
  </si>
  <si>
    <t>GUERRERO</t>
  </si>
  <si>
    <t>ISABEL</t>
  </si>
  <si>
    <t>CRISTINA</t>
  </si>
  <si>
    <t>JAIME</t>
  </si>
  <si>
    <t>ALFONSO</t>
  </si>
  <si>
    <t>ALBA</t>
  </si>
  <si>
    <t>BECERRA</t>
  </si>
  <si>
    <t>JORGE</t>
  </si>
  <si>
    <t>ENRIQUE</t>
  </si>
  <si>
    <t>JOSE</t>
  </si>
  <si>
    <t>BERNAL</t>
  </si>
  <si>
    <t>JUAN</t>
  </si>
  <si>
    <t>ARQUIMEDES</t>
  </si>
  <si>
    <t>PINZON</t>
  </si>
  <si>
    <t>CARLOS</t>
  </si>
  <si>
    <t xml:space="preserve">JULIAN </t>
  </si>
  <si>
    <t>ANDRES</t>
  </si>
  <si>
    <t>GUBEREK</t>
  </si>
  <si>
    <t>LINA</t>
  </si>
  <si>
    <t>MARIA</t>
  </si>
  <si>
    <t xml:space="preserve">LUIS  </t>
  </si>
  <si>
    <t>MILTON</t>
  </si>
  <si>
    <t>AVILA</t>
  </si>
  <si>
    <t>LUZ</t>
  </si>
  <si>
    <t>ANGELA</t>
  </si>
  <si>
    <t>DE CLEVES</t>
  </si>
  <si>
    <t>FERNANDA</t>
  </si>
  <si>
    <t>AMELIA</t>
  </si>
  <si>
    <t>JARAMILLO</t>
  </si>
  <si>
    <t>DE FERNANDEZ</t>
  </si>
  <si>
    <t>CARDENAS</t>
  </si>
  <si>
    <t>GANITSKY</t>
  </si>
  <si>
    <t>MONICA</t>
  </si>
  <si>
    <t>GONZALEZ</t>
  </si>
  <si>
    <t xml:space="preserve">GARCIA </t>
  </si>
  <si>
    <t>OLGA</t>
  </si>
  <si>
    <t>DE GOMEZ</t>
  </si>
  <si>
    <t xml:space="preserve">DELGADO </t>
  </si>
  <si>
    <t>OROZCO</t>
  </si>
  <si>
    <t>SALOMON</t>
  </si>
  <si>
    <t>SANTIAGO</t>
  </si>
  <si>
    <t>BUITRAGO</t>
  </si>
  <si>
    <t>Admon DIAN</t>
  </si>
  <si>
    <t>tipo</t>
  </si>
  <si>
    <t>codigoadmon</t>
  </si>
  <si>
    <t>01 ARMENIA</t>
  </si>
  <si>
    <t>01</t>
  </si>
  <si>
    <t>2 persona natural</t>
  </si>
  <si>
    <t xml:space="preserve">02 BARRANQUILLA </t>
  </si>
  <si>
    <t>02</t>
  </si>
  <si>
    <t>03 ESPECIAL DE ADUANAS</t>
  </si>
  <si>
    <t>03</t>
  </si>
  <si>
    <t>04 BUCARAMANGA</t>
  </si>
  <si>
    <t>04</t>
  </si>
  <si>
    <t xml:space="preserve">05 CALI </t>
  </si>
  <si>
    <t>05</t>
  </si>
  <si>
    <t xml:space="preserve">07 CUCUTA </t>
  </si>
  <si>
    <t xml:space="preserve">11 MEDELLIN </t>
  </si>
  <si>
    <t>16 PEREIRA</t>
  </si>
  <si>
    <t xml:space="preserve">18 QUIBDO </t>
  </si>
  <si>
    <t>19 SANTA MARTA</t>
  </si>
  <si>
    <t>20 TUNJA</t>
  </si>
  <si>
    <t>21 TULUA</t>
  </si>
  <si>
    <t xml:space="preserve">23 SINCELEJO </t>
  </si>
  <si>
    <t xml:space="preserve">26 SOGAMOSO </t>
  </si>
  <si>
    <t>27 SAN ANDRES</t>
  </si>
  <si>
    <t>28 FLORENCIA</t>
  </si>
  <si>
    <t>29 BARRANCABERMEJA</t>
  </si>
  <si>
    <t xml:space="preserve">31 ESPECIAL GRANDES CONTRIBUYENTES </t>
  </si>
  <si>
    <t>35 BUENAVENTURA</t>
  </si>
  <si>
    <t>39 MAICAO</t>
  </si>
  <si>
    <t>40 TUMACO</t>
  </si>
  <si>
    <t xml:space="preserve">41 TURBO </t>
  </si>
  <si>
    <t>42 PUERTO CARREÑO</t>
  </si>
  <si>
    <t>43 INIRIDA</t>
  </si>
  <si>
    <t>44 YOPAL</t>
  </si>
  <si>
    <t xml:space="preserve">45 MITU </t>
  </si>
  <si>
    <t>46 PUERTO ASIS</t>
  </si>
  <si>
    <t xml:space="preserve">47 ESPECIAL DE SERVICIOS ADUANEROS DEL AEROPUERTO EL DORADO </t>
  </si>
  <si>
    <t>teléfono</t>
  </si>
  <si>
    <t>REPRESENTANTE LEGAL</t>
  </si>
  <si>
    <t>1er Apellido</t>
  </si>
  <si>
    <t>2do Apellido</t>
  </si>
  <si>
    <t>1er Nombre</t>
  </si>
  <si>
    <t>2do Nombre</t>
  </si>
  <si>
    <t>obligado a Revisor Fiscal</t>
  </si>
  <si>
    <t>S</t>
  </si>
  <si>
    <t>ESPINDOLA</t>
  </si>
  <si>
    <t>T.P.</t>
  </si>
  <si>
    <t>23869-T</t>
  </si>
  <si>
    <t>datos PARA ICA - Bogotá</t>
  </si>
  <si>
    <t>1 actividad</t>
  </si>
  <si>
    <t>2 actividad</t>
  </si>
  <si>
    <t>3 actividad</t>
  </si>
  <si>
    <t>4 actividad</t>
  </si>
  <si>
    <t>dirección</t>
  </si>
  <si>
    <t>aviso</t>
  </si>
  <si>
    <t xml:space="preserve"> </t>
  </si>
  <si>
    <t>No. Matricula</t>
  </si>
  <si>
    <t>de</t>
  </si>
  <si>
    <t>Vence sociedad</t>
  </si>
  <si>
    <t xml:space="preserve">clave internet </t>
  </si>
  <si>
    <t>CAMARA DE COMERCIO</t>
  </si>
  <si>
    <t>KR 13 140-65 APTO 303</t>
  </si>
  <si>
    <t>GARCIA</t>
  </si>
  <si>
    <t>Salomón</t>
  </si>
  <si>
    <t xml:space="preserve">N </t>
  </si>
  <si>
    <t>LUIS</t>
  </si>
  <si>
    <t>invmordaz006@etb.net.co</t>
  </si>
  <si>
    <t>KR 15 90 46  OF 201</t>
  </si>
  <si>
    <t>SALAZAR</t>
  </si>
  <si>
    <t>DUQUE</t>
  </si>
  <si>
    <t>ALBERTO</t>
  </si>
  <si>
    <t>CL 100 19A-50 OF 1004</t>
  </si>
  <si>
    <t>REVISOR FISCAL</t>
  </si>
  <si>
    <t>CONTADOR</t>
  </si>
  <si>
    <t>FERNANDEZ</t>
  </si>
  <si>
    <t>KR 23 164 66</t>
  </si>
  <si>
    <t>ORJUELA</t>
  </si>
  <si>
    <t>DE HUSSERL</t>
  </si>
  <si>
    <t>MYRIAM</t>
  </si>
  <si>
    <t>papa</t>
  </si>
  <si>
    <t>color</t>
  </si>
  <si>
    <t>escritor</t>
  </si>
  <si>
    <t>FIRMA DIGITAL</t>
  </si>
  <si>
    <t>DIAN</t>
  </si>
  <si>
    <t>SHD</t>
  </si>
  <si>
    <t>clave</t>
  </si>
  <si>
    <t>Donjaime2006/</t>
  </si>
  <si>
    <t>pompilio</t>
  </si>
  <si>
    <t>rojo</t>
  </si>
  <si>
    <t>carlos</t>
  </si>
  <si>
    <t>donjaime01</t>
  </si>
  <si>
    <t>alfonso</t>
  </si>
  <si>
    <t>YOLADOE2006/</t>
  </si>
  <si>
    <t>juan</t>
  </si>
  <si>
    <t>Luís</t>
  </si>
  <si>
    <t>diego</t>
  </si>
  <si>
    <t>gabo</t>
  </si>
  <si>
    <t>LUMIAVBE3</t>
  </si>
  <si>
    <t>juan01</t>
  </si>
  <si>
    <t>jose</t>
  </si>
  <si>
    <t>andres01</t>
  </si>
  <si>
    <t>moises</t>
  </si>
  <si>
    <t>celular</t>
  </si>
  <si>
    <t>VALENCIA</t>
  </si>
  <si>
    <t>JAVIER</t>
  </si>
  <si>
    <t>andresfsuarezm@gmail.com</t>
  </si>
  <si>
    <t>indefinido</t>
  </si>
  <si>
    <t>32 PERSONAS NATURALES Y JURIDICAS DE BOGOTA</t>
  </si>
  <si>
    <t>No. Establecimientos</t>
  </si>
  <si>
    <t>1 regimen comun</t>
  </si>
  <si>
    <t>2 regimen simplificado</t>
  </si>
  <si>
    <t>3 ningún regimen</t>
  </si>
  <si>
    <t>KR 19A 102-70 AP 205</t>
  </si>
  <si>
    <t>KR 19 A 102-70 AP 205</t>
  </si>
  <si>
    <t>Jamobe83</t>
  </si>
  <si>
    <t>SRP1041</t>
  </si>
  <si>
    <t>julian</t>
  </si>
  <si>
    <t>miplanilla.com</t>
  </si>
  <si>
    <t>NI800141892</t>
  </si>
  <si>
    <t>mamaisse</t>
  </si>
  <si>
    <t>USUARIO</t>
  </si>
  <si>
    <t>NI830020953</t>
  </si>
  <si>
    <t>NI900208002</t>
  </si>
  <si>
    <t>doe74320</t>
  </si>
  <si>
    <t>correo PARA NOTIFICACION</t>
  </si>
  <si>
    <t>doe178@hotmail.com</t>
  </si>
  <si>
    <t>NI830131923</t>
  </si>
  <si>
    <t>Jaesal09</t>
  </si>
  <si>
    <t>amelia88</t>
  </si>
  <si>
    <t>mario</t>
  </si>
  <si>
    <t>clara66</t>
  </si>
  <si>
    <t>guillermo</t>
  </si>
  <si>
    <t>ARANGO</t>
  </si>
  <si>
    <t xml:space="preserve">OLGA </t>
  </si>
  <si>
    <t>ZUÑIGA</t>
  </si>
  <si>
    <t>PZUNIGA01</t>
  </si>
  <si>
    <t>joesal24</t>
  </si>
  <si>
    <t>NI830052273</t>
  </si>
  <si>
    <t>mcb2273</t>
  </si>
  <si>
    <t>clave supersociedades y verificacion de envio informacion</t>
  </si>
  <si>
    <t>KR 13 135D-50 CA 21</t>
  </si>
  <si>
    <t>Cl 77 24-38</t>
  </si>
  <si>
    <t>jaime709</t>
  </si>
  <si>
    <t>VENCE fecha resolucion facturacion</t>
  </si>
  <si>
    <t>JULIANA</t>
  </si>
  <si>
    <t xml:space="preserve">JUAN </t>
  </si>
  <si>
    <t>PARDO</t>
  </si>
  <si>
    <t>HERNANDEZ</t>
  </si>
  <si>
    <t>PIEDAD</t>
  </si>
  <si>
    <t>SERRANO</t>
  </si>
  <si>
    <t>Lina03/</t>
  </si>
  <si>
    <t>Anlugo51</t>
  </si>
  <si>
    <t>eduardo</t>
  </si>
  <si>
    <t>jaime</t>
  </si>
  <si>
    <t>NI900338236</t>
  </si>
  <si>
    <t>Santi44/</t>
  </si>
  <si>
    <t>no se</t>
  </si>
  <si>
    <t>maria</t>
  </si>
  <si>
    <t>Pigase57</t>
  </si>
  <si>
    <t>nelson</t>
  </si>
  <si>
    <t>Jucaclba61</t>
  </si>
  <si>
    <t>cleves</t>
  </si>
  <si>
    <t>Caclba77</t>
  </si>
  <si>
    <t>Jufeja93</t>
  </si>
  <si>
    <t>fernandez</t>
  </si>
  <si>
    <t>FERNANDO</t>
  </si>
  <si>
    <t>VARGAS</t>
  </si>
  <si>
    <t>URI</t>
  </si>
  <si>
    <t>Jovaag99</t>
  </si>
  <si>
    <t>vargas</t>
  </si>
  <si>
    <t>SPIWAK</t>
  </si>
  <si>
    <t>DE ROTLEWICZ</t>
  </si>
  <si>
    <t xml:space="preserve">FRIDA  </t>
  </si>
  <si>
    <t>Cl 93B 19-44</t>
  </si>
  <si>
    <t>calidad representacion legal</t>
  </si>
  <si>
    <t>memo28</t>
  </si>
  <si>
    <t>mafemo70</t>
  </si>
  <si>
    <t>juancho</t>
  </si>
  <si>
    <t>RUBEN</t>
  </si>
  <si>
    <t>DARIO</t>
  </si>
  <si>
    <t xml:space="preserve">ROTLEWICZ </t>
  </si>
  <si>
    <t>ROSALBA</t>
  </si>
  <si>
    <t>DE PULIDO</t>
  </si>
  <si>
    <t>NOSSA</t>
  </si>
  <si>
    <t>Cl 146 12-18 ap 605</t>
  </si>
  <si>
    <t>nossa</t>
  </si>
  <si>
    <t>Ronopu68</t>
  </si>
  <si>
    <t>Hesugu05</t>
  </si>
  <si>
    <t>NI900439214</t>
  </si>
  <si>
    <t>trinesdi214</t>
  </si>
  <si>
    <t>cl 94 19-71</t>
  </si>
  <si>
    <t>uri725</t>
  </si>
  <si>
    <t>frida</t>
  </si>
  <si>
    <t>DELGADO</t>
  </si>
  <si>
    <t>NI860070691</t>
  </si>
  <si>
    <t>luzangela29</t>
  </si>
  <si>
    <t>KR 11B 123-70 AP 805</t>
  </si>
  <si>
    <t>codigo</t>
  </si>
  <si>
    <t>1 administrador judicial</t>
  </si>
  <si>
    <t>2 administrador privado</t>
  </si>
  <si>
    <t>3 agente exclusivo de negocios en colombia</t>
  </si>
  <si>
    <t>4 Agente oficioso</t>
  </si>
  <si>
    <t>5 Albacea</t>
  </si>
  <si>
    <t>11 donatario</t>
  </si>
  <si>
    <t>11</t>
  </si>
  <si>
    <t>16 mandatario</t>
  </si>
  <si>
    <t>16</t>
  </si>
  <si>
    <t>18 representante legal principal</t>
  </si>
  <si>
    <t>18</t>
  </si>
  <si>
    <t>19 representante legal suplente</t>
  </si>
  <si>
    <t>19</t>
  </si>
  <si>
    <t>20 sindico</t>
  </si>
  <si>
    <t>20</t>
  </si>
  <si>
    <t>21 tutor</t>
  </si>
  <si>
    <t>21</t>
  </si>
  <si>
    <t>99 otra representacion</t>
  </si>
  <si>
    <t>99</t>
  </si>
  <si>
    <t>No.</t>
  </si>
  <si>
    <t>Doesdi78</t>
  </si>
  <si>
    <t>Cra 8 A 153-51 Torre 10 Apto 303</t>
  </si>
  <si>
    <t>Ansumo34</t>
  </si>
  <si>
    <t>andres78</t>
  </si>
  <si>
    <t>Ollude80</t>
  </si>
  <si>
    <t>Saclba44</t>
  </si>
  <si>
    <t>ARBOLEDA</t>
  </si>
  <si>
    <t>13Amparo+</t>
  </si>
  <si>
    <t>1Gesoa</t>
  </si>
  <si>
    <t>pomplilio</t>
  </si>
  <si>
    <t>Angela29</t>
  </si>
  <si>
    <t>Luzangela83</t>
  </si>
  <si>
    <t>andres</t>
  </si>
  <si>
    <t>NIDIA</t>
  </si>
  <si>
    <t>ELSI</t>
  </si>
  <si>
    <t>BARAJAS</t>
  </si>
  <si>
    <t>ELENA</t>
  </si>
  <si>
    <t>DE_GOMEZ</t>
  </si>
  <si>
    <t>EZEQUIEL</t>
  </si>
  <si>
    <t xml:space="preserve">SANTANA </t>
  </si>
  <si>
    <t>gabriel</t>
  </si>
  <si>
    <t>EDUARDO</t>
  </si>
  <si>
    <t>Jumeal34</t>
  </si>
  <si>
    <t>Pipe26</t>
  </si>
  <si>
    <t>Ezsamo05</t>
  </si>
  <si>
    <t>ezequiel</t>
  </si>
  <si>
    <t>*Gra1123</t>
  </si>
  <si>
    <t>Nigoba02</t>
  </si>
  <si>
    <t>Esbfu89</t>
  </si>
  <si>
    <t>MARTINEZ</t>
  </si>
  <si>
    <t>Cra 5 78-27 apto 901</t>
  </si>
  <si>
    <t>clasificacion periodicidad del IVA</t>
  </si>
  <si>
    <t>Hector</t>
  </si>
  <si>
    <t>beneficario Ley 1429</t>
  </si>
  <si>
    <t>GONZALO</t>
  </si>
  <si>
    <t>Gonzalo</t>
  </si>
  <si>
    <t>Hernandez</t>
  </si>
  <si>
    <t>Pulido</t>
  </si>
  <si>
    <t>G0nz@l034</t>
  </si>
  <si>
    <t>Hegohepu34</t>
  </si>
  <si>
    <t xml:space="preserve">Carmen </t>
  </si>
  <si>
    <t>Cecilia</t>
  </si>
  <si>
    <t>Diaz</t>
  </si>
  <si>
    <t>cl@nd1@24</t>
  </si>
  <si>
    <t>0lg@03</t>
  </si>
  <si>
    <t>c@rm3n18</t>
  </si>
  <si>
    <t>mar1@17</t>
  </si>
  <si>
    <t>RINCON</t>
  </si>
  <si>
    <t>Alvaro</t>
  </si>
  <si>
    <t>Riveros</t>
  </si>
  <si>
    <t xml:space="preserve"> @lv@r081</t>
  </si>
  <si>
    <t>Reyes</t>
  </si>
  <si>
    <t>De Riveros</t>
  </si>
  <si>
    <t xml:space="preserve">Myriam </t>
  </si>
  <si>
    <t>Eugenia</t>
  </si>
  <si>
    <t>tiene ingresos exentos?</t>
  </si>
  <si>
    <t>TOTAL ANTICIPOS</t>
  </si>
  <si>
    <t>NO</t>
  </si>
  <si>
    <t>SI</t>
  </si>
  <si>
    <t>RESPONSABILIDAD DEL IVA</t>
  </si>
  <si>
    <t>ANUAL</t>
  </si>
  <si>
    <t>CUATRIMESTRAL</t>
  </si>
  <si>
    <t>BIMESTRAL</t>
  </si>
  <si>
    <t>personas jurídicas y naturales cuyos ingresos brutos generados a 31 de diciembre del año gravable anterior sean inferiores a quince mil (15.000) UVT.</t>
  </si>
  <si>
    <t>personas jurídicas y naturales cuyos ingresos brutos a 31 de diciembre del año gravable anterior sean iguales o superiores a quince mil (15.000) UVT pero inferiores a noventa y dos mil (92.000) UVT</t>
  </si>
  <si>
    <t>grandes contribuyentes y aquellas personas jurídicas y naturales cuyos ingresos brutos a 31 de diciembre del año gravable anterior sean iguales o superiores a noventa y dos mil (92.000) UVT y para los responsables de que tratan los artículos 477 (exentos) y 481 (exentos derecho a devol) E.T.</t>
  </si>
  <si>
    <t>no</t>
  </si>
  <si>
    <t>reteCREE</t>
  </si>
  <si>
    <t>medios DIAN</t>
  </si>
  <si>
    <t>medios SHD</t>
  </si>
  <si>
    <t xml:space="preserve">José </t>
  </si>
  <si>
    <t>Eduardo</t>
  </si>
  <si>
    <t xml:space="preserve">Granados </t>
  </si>
  <si>
    <t>edugrana@gmail.com</t>
  </si>
  <si>
    <t>eduito1</t>
  </si>
  <si>
    <t>Rodriguez</t>
  </si>
  <si>
    <t>Suarez</t>
  </si>
  <si>
    <t>Alrosu78</t>
  </si>
  <si>
    <t>195F@Ars</t>
  </si>
  <si>
    <t>CAMARGO</t>
  </si>
  <si>
    <t>Oreju*62</t>
  </si>
  <si>
    <t>regimen IVA</t>
  </si>
  <si>
    <t>Lumiavbe37</t>
  </si>
  <si>
    <t>SGR8112</t>
  </si>
  <si>
    <t>ROZO</t>
  </si>
  <si>
    <t>MARTA</t>
  </si>
  <si>
    <t>Multi12</t>
  </si>
  <si>
    <t>MOJICA</t>
  </si>
  <si>
    <t>LOPEZ</t>
  </si>
  <si>
    <t>MIRYAM</t>
  </si>
  <si>
    <t>Cl 26 B 5-93</t>
  </si>
  <si>
    <t>JAIRO</t>
  </si>
  <si>
    <t>IRMA</t>
  </si>
  <si>
    <t>DE GRANADOS</t>
  </si>
  <si>
    <t>CC17151805</t>
  </si>
  <si>
    <t>martin2009</t>
  </si>
  <si>
    <t>n</t>
  </si>
  <si>
    <t>Juan01</t>
  </si>
  <si>
    <t xml:space="preserve">JULY </t>
  </si>
  <si>
    <t>JOHANA</t>
  </si>
  <si>
    <t>NIÑO</t>
  </si>
  <si>
    <t>CONTRERAS</t>
  </si>
  <si>
    <t>URIBE</t>
  </si>
  <si>
    <t>MOYA</t>
  </si>
  <si>
    <t>MIGUEL</t>
  </si>
  <si>
    <t>José</t>
  </si>
  <si>
    <t>MONTENEGRO</t>
  </si>
  <si>
    <t>DAYANA</t>
  </si>
  <si>
    <t>TRIANA</t>
  </si>
  <si>
    <t>lae287@gmail.com</t>
  </si>
  <si>
    <t>jaimemorenob@me.com</t>
  </si>
  <si>
    <t xml:space="preserve">JHON </t>
  </si>
  <si>
    <t>CASTAÑEDA</t>
  </si>
  <si>
    <t>espindol.cecilia@gmail.com</t>
  </si>
  <si>
    <t>surferuri@gmail.com</t>
  </si>
  <si>
    <t>LJUmoya123</t>
  </si>
  <si>
    <t>luribe.eco@gmail.com</t>
  </si>
  <si>
    <t>CHIGUASUQUE</t>
  </si>
  <si>
    <t>HILDA</t>
  </si>
  <si>
    <t>WHITE</t>
  </si>
  <si>
    <t>NARVAEZ</t>
  </si>
  <si>
    <t>AMPARO</t>
  </si>
  <si>
    <t>RIAÑO</t>
  </si>
  <si>
    <t>@mp@r029</t>
  </si>
  <si>
    <t>Jom1b335</t>
  </si>
  <si>
    <t>Jhj@ca38</t>
  </si>
  <si>
    <t>MYRIAN</t>
  </si>
  <si>
    <t>QUINTERO</t>
  </si>
  <si>
    <t>MURILLO</t>
  </si>
  <si>
    <t>Myqumu53</t>
  </si>
  <si>
    <t>ANDREA</t>
  </si>
  <si>
    <t>D@bntr42</t>
  </si>
  <si>
    <t>Hiwhna49</t>
  </si>
  <si>
    <t>jb2345</t>
  </si>
  <si>
    <t>suamon236</t>
  </si>
  <si>
    <t>Douglas59</t>
  </si>
  <si>
    <t>Pilac10*</t>
  </si>
  <si>
    <t>CC79625466</t>
  </si>
  <si>
    <t>guillermo7962</t>
  </si>
  <si>
    <t>CC52419993</t>
  </si>
  <si>
    <t>juli7620</t>
  </si>
  <si>
    <t xml:space="preserve">PAHOLA </t>
  </si>
  <si>
    <t>GUZMAN</t>
  </si>
  <si>
    <t>LEMUS</t>
  </si>
  <si>
    <t>yelito1</t>
  </si>
  <si>
    <t>YELID</t>
  </si>
  <si>
    <t>Luis1986</t>
  </si>
  <si>
    <t>ANGELICA</t>
  </si>
  <si>
    <t>SALCEDO</t>
  </si>
  <si>
    <t>lleguedeRio1</t>
  </si>
  <si>
    <t>RUBENDELGADO</t>
  </si>
  <si>
    <t>Rudade95</t>
  </si>
  <si>
    <t>aportesenlinea.com</t>
  </si>
  <si>
    <t>VALDERRAMA</t>
  </si>
  <si>
    <t>ORTIZ</t>
  </si>
  <si>
    <t>Julova46</t>
  </si>
  <si>
    <t>WALTER</t>
  </si>
  <si>
    <t>ROTHLISBERGER</t>
  </si>
  <si>
    <t>FISCHBARCHER</t>
  </si>
  <si>
    <t>DAVILA</t>
  </si>
  <si>
    <t>Eduardo209</t>
  </si>
  <si>
    <t>Aserca830</t>
  </si>
  <si>
    <t>Firma001*</t>
  </si>
  <si>
    <t>AURORA</t>
  </si>
  <si>
    <t>NI900795862</t>
  </si>
  <si>
    <t>CFF4SAS</t>
  </si>
  <si>
    <t>NI900789613</t>
  </si>
  <si>
    <t>Aurora89</t>
  </si>
  <si>
    <t>Garcia</t>
  </si>
  <si>
    <t>Veloza</t>
  </si>
  <si>
    <t>Augave99</t>
  </si>
  <si>
    <t>7515692M audiorespuesta 7515</t>
  </si>
  <si>
    <t>KM 4 via la calera-sopo conjunto cerrado Casa de campo PH CA 40 / 25377 la calera</t>
  </si>
  <si>
    <t>ArEp85</t>
  </si>
  <si>
    <t>ArepAS85</t>
  </si>
  <si>
    <t>Jesus</t>
  </si>
  <si>
    <t>Lujela82</t>
  </si>
  <si>
    <t>GOULD</t>
  </si>
  <si>
    <t>ANDREAS</t>
  </si>
  <si>
    <t xml:space="preserve">MARK </t>
  </si>
  <si>
    <t>GREWE</t>
  </si>
  <si>
    <t>vehicuL@18</t>
  </si>
  <si>
    <t>Cl 93 14-71 of 402</t>
  </si>
  <si>
    <t>egdavila@heritage.com.co</t>
  </si>
  <si>
    <t>Medir123%</t>
  </si>
  <si>
    <t>n/a</t>
  </si>
  <si>
    <t>jmoreno91 audiorespuesta 0691</t>
  </si>
  <si>
    <t>NO CLIENTE</t>
  </si>
  <si>
    <t>MENOR DE 1'000 M</t>
  </si>
  <si>
    <t>TAMAYO</t>
  </si>
  <si>
    <t>MItamayo09</t>
  </si>
  <si>
    <t>Jebg@2345</t>
  </si>
  <si>
    <t>UVT2015</t>
  </si>
  <si>
    <t>Y6UQ-8IVO-IWIT</t>
  </si>
  <si>
    <t>Mainta99</t>
  </si>
  <si>
    <t>Camodi83</t>
  </si>
  <si>
    <t>FIGUEROA</t>
  </si>
  <si>
    <t>Suarez80874760</t>
  </si>
  <si>
    <t>Luanmo29</t>
  </si>
  <si>
    <t>Doesdi78/</t>
  </si>
  <si>
    <t>Fer348</t>
  </si>
  <si>
    <t>Frspro85</t>
  </si>
  <si>
    <t>CASAS</t>
  </si>
  <si>
    <t>HUSSERL</t>
  </si>
  <si>
    <t>JAMES</t>
  </si>
  <si>
    <t>OREJUELA</t>
  </si>
  <si>
    <t>ASTRID</t>
  </si>
  <si>
    <t>MARIELA</t>
  </si>
  <si>
    <t>DE GONZALEZ</t>
  </si>
  <si>
    <t>WALTEROS</t>
  </si>
  <si>
    <t>STELLA</t>
  </si>
  <si>
    <t>MERCEDES</t>
  </si>
  <si>
    <t>TORRES</t>
  </si>
  <si>
    <t>VALERIA</t>
  </si>
  <si>
    <t>GUERRA</t>
  </si>
  <si>
    <t>JIMENEZ</t>
  </si>
  <si>
    <t>Agr951</t>
  </si>
  <si>
    <t>Pgr976</t>
  </si>
  <si>
    <t>PAULA</t>
  </si>
  <si>
    <t>ALEJANDRA</t>
  </si>
  <si>
    <t>KATHARINE</t>
  </si>
  <si>
    <t>Katharine90</t>
  </si>
  <si>
    <t>Miesor38</t>
  </si>
  <si>
    <t>Johana15</t>
  </si>
  <si>
    <t>ZAPATA</t>
  </si>
  <si>
    <t>DORIS</t>
  </si>
  <si>
    <t>GESUND</t>
  </si>
  <si>
    <t>LEE</t>
  </si>
  <si>
    <t>Monica26</t>
  </si>
  <si>
    <t>monylee@cable.net.co</t>
  </si>
  <si>
    <t>ARTHUR</t>
  </si>
  <si>
    <t>James47</t>
  </si>
  <si>
    <t>S0f1a2007</t>
  </si>
  <si>
    <t>Jujoni50</t>
  </si>
  <si>
    <t>Mafedi70</t>
  </si>
  <si>
    <t>Papito0304</t>
  </si>
  <si>
    <t>Mariela66</t>
  </si>
  <si>
    <t>XIMENA</t>
  </si>
  <si>
    <t>RODOLFO</t>
  </si>
  <si>
    <t>BARREDA</t>
  </si>
  <si>
    <t>MORELLI</t>
  </si>
  <si>
    <t>Rodolfo65</t>
  </si>
  <si>
    <t>OJO, SE DEBE ENTRAR A LA DIAN con  pasaporte No. 5.967.665</t>
  </si>
  <si>
    <t>Chutica2909</t>
  </si>
  <si>
    <t>ximenagonzalezdavila@gmail.com</t>
  </si>
  <si>
    <t>MARTHA</t>
  </si>
  <si>
    <t>CARRILLO</t>
  </si>
  <si>
    <t>marthacarrillorincon@hotmail.com</t>
  </si>
  <si>
    <t>M0910s</t>
  </si>
  <si>
    <t xml:space="preserve">PABLO </t>
  </si>
  <si>
    <t>Eduardo86</t>
  </si>
  <si>
    <t>Carmen97</t>
  </si>
  <si>
    <t>RUIZ</t>
  </si>
  <si>
    <t>SCHNITTER</t>
  </si>
  <si>
    <t>Gorusc97</t>
  </si>
  <si>
    <t>KEILA</t>
  </si>
  <si>
    <t>KARINA</t>
  </si>
  <si>
    <t>ORTEGA</t>
  </si>
  <si>
    <t>RIVERA</t>
  </si>
  <si>
    <t>indefinida</t>
  </si>
  <si>
    <t>keilakarina@hotmail.com</t>
  </si>
  <si>
    <t>ELIZABETH</t>
  </si>
  <si>
    <t>LENGEMANN</t>
  </si>
  <si>
    <t>MUELLER</t>
  </si>
  <si>
    <t>Ellemu04</t>
  </si>
  <si>
    <t>Metroverde602*</t>
  </si>
  <si>
    <t>02504772</t>
  </si>
  <si>
    <t>LONDOÑO</t>
  </si>
  <si>
    <t>Mark</t>
  </si>
  <si>
    <t>ingresos brutos 2015</t>
  </si>
  <si>
    <t>renglon 82 saldo a pagar IVAs 2015</t>
  </si>
  <si>
    <t>IVA generado ene-abr 2016</t>
  </si>
  <si>
    <t>anticipo a pagar en mayo2016 = 30%</t>
  </si>
  <si>
    <t>IVA generado may-ago 2016</t>
  </si>
  <si>
    <t>anticipo a pagar en SEP. 2016 = 30%</t>
  </si>
  <si>
    <t>HARF</t>
  </si>
  <si>
    <t>YAFFA</t>
  </si>
  <si>
    <t>SCHUSTER</t>
  </si>
  <si>
    <t>GOTTLIEB</t>
  </si>
  <si>
    <t>ELIAS</t>
  </si>
  <si>
    <t>David1981</t>
  </si>
  <si>
    <t>SIGAL</t>
  </si>
  <si>
    <t>Plafilm20*</t>
  </si>
  <si>
    <t>no esta requerida EF2015</t>
  </si>
  <si>
    <t>4302408I atencion telefónica 4302, enviar informe 01 EF2015</t>
  </si>
  <si>
    <t>doE74320*</t>
  </si>
  <si>
    <t>Keilaka4549</t>
  </si>
  <si>
    <t>contraseña BANREP formulario 15</t>
  </si>
  <si>
    <t>Pepito23@</t>
  </si>
  <si>
    <t>impo RIQUEZA 2016</t>
  </si>
  <si>
    <t>quiere normalizar</t>
  </si>
  <si>
    <t>Bucaramanga</t>
  </si>
  <si>
    <t>LUISA</t>
  </si>
  <si>
    <t>mlab1658</t>
  </si>
  <si>
    <t>BERNARDO</t>
  </si>
  <si>
    <t>berna1</t>
  </si>
  <si>
    <t>Sei2015%</t>
  </si>
  <si>
    <t>Latina$1</t>
  </si>
  <si>
    <t>Chocolate80505664</t>
  </si>
  <si>
    <t>Sanauto$sa2016</t>
  </si>
  <si>
    <t>grupo</t>
  </si>
  <si>
    <t>Maria Luisa</t>
  </si>
  <si>
    <t>Jaime Moreno</t>
  </si>
  <si>
    <t>inversionesids613</t>
  </si>
  <si>
    <t>david</t>
  </si>
  <si>
    <t>irrigaciones</t>
  </si>
  <si>
    <t>ESTHER</t>
  </si>
  <si>
    <t>ROBERTO</t>
  </si>
  <si>
    <t>CECILIA</t>
  </si>
  <si>
    <t>DE ARANGO</t>
  </si>
  <si>
    <t>MARGARITA</t>
  </si>
  <si>
    <t>EMILIA</t>
  </si>
  <si>
    <t>NO SE</t>
  </si>
  <si>
    <t>HLJ4658</t>
  </si>
  <si>
    <t>Firma01*</t>
  </si>
  <si>
    <t>Egomari002*</t>
  </si>
  <si>
    <t>esther1</t>
  </si>
  <si>
    <t>Bernaes1</t>
  </si>
  <si>
    <t>robe33</t>
  </si>
  <si>
    <t>amel33</t>
  </si>
  <si>
    <t>mmab32316</t>
  </si>
  <si>
    <t>$Daryrecibir7</t>
  </si>
  <si>
    <t>$Daryrecibir6</t>
  </si>
  <si>
    <t>Miab322</t>
  </si>
  <si>
    <t>Ciencia39*</t>
  </si>
  <si>
    <t>Sucesion Iliquida liquidada</t>
  </si>
  <si>
    <t>multitest</t>
  </si>
  <si>
    <t>ESTEBAN</t>
  </si>
  <si>
    <t>Esesgo91</t>
  </si>
  <si>
    <t>Olarbu90</t>
  </si>
  <si>
    <t>Angie@1982</t>
  </si>
  <si>
    <t>Ams@1982</t>
  </si>
  <si>
    <t>Cambio33$</t>
  </si>
  <si>
    <t xml:space="preserve">clara </t>
  </si>
  <si>
    <t xml:space="preserve">lucia </t>
  </si>
  <si>
    <t>patiño</t>
  </si>
  <si>
    <t>Landinez</t>
  </si>
  <si>
    <t>LUGARI</t>
  </si>
  <si>
    <t>PAOLA</t>
  </si>
  <si>
    <t>PEZZANO</t>
  </si>
  <si>
    <t>Merchan6</t>
  </si>
  <si>
    <t>Macari76</t>
  </si>
  <si>
    <t>Matzo7962</t>
  </si>
  <si>
    <t>laconcorde</t>
  </si>
  <si>
    <t>|</t>
  </si>
  <si>
    <t>https://www.aportesenlinea.com/Home/home.aspx</t>
  </si>
  <si>
    <t>si 2016</t>
  </si>
  <si>
    <t>contraseña correo</t>
  </si>
  <si>
    <t xml:space="preserve">hoy </t>
  </si>
  <si>
    <t>en 30 dias</t>
  </si>
  <si>
    <t>total</t>
  </si>
  <si>
    <t>quince</t>
  </si>
  <si>
    <t>momento agradable  vida</t>
  </si>
  <si>
    <t>activida agradable domingo</t>
  </si>
  <si>
    <t>leer</t>
  </si>
  <si>
    <t>libro favorito</t>
  </si>
  <si>
    <t>harrypoter</t>
  </si>
  <si>
    <t>pelicula favorita</t>
  </si>
  <si>
    <t>amaryvivir</t>
  </si>
  <si>
    <t>ciudad favorita</t>
  </si>
  <si>
    <t>paris</t>
  </si>
  <si>
    <t>PREGUNTA</t>
  </si>
  <si>
    <t>RESPUESTA</t>
  </si>
  <si>
    <t xml:space="preserve"> 333nomina</t>
  </si>
  <si>
    <t>periodo ICA</t>
  </si>
  <si>
    <t>SUPERSOCIEDADES</t>
  </si>
  <si>
    <t>Rellenar Celdas En Blanco Manual y con Macro</t>
  </si>
  <si>
    <t>CC74320178</t>
  </si>
  <si>
    <t>Cucuta</t>
  </si>
  <si>
    <t>8f0b9a enviar informe 2015, el usuario es el NIT sin dv 8f0b9a</t>
  </si>
  <si>
    <t>cuatrimestral</t>
  </si>
  <si>
    <t>Panama</t>
  </si>
  <si>
    <t>contraseña de entrada Dian</t>
  </si>
  <si>
    <t>Firma01*+</t>
  </si>
  <si>
    <t>Banrep</t>
  </si>
  <si>
    <t>Doe74320/</t>
  </si>
  <si>
    <t>Doe74320+</t>
  </si>
  <si>
    <t>16 DÍA HABIL</t>
  </si>
  <si>
    <t>15 DÍA HABIL</t>
  </si>
  <si>
    <t>14 DÍA HABIL</t>
  </si>
  <si>
    <t>13 DÍA HABIL</t>
  </si>
  <si>
    <t>12 DÍA HABIL</t>
  </si>
  <si>
    <t>11 DÍA HABIL</t>
  </si>
  <si>
    <t>10 DÍA HABIL</t>
  </si>
  <si>
    <t>9 DÍA HABIL</t>
  </si>
  <si>
    <t>8 DÍA HABIL</t>
  </si>
  <si>
    <t>7 DÍA HABIL</t>
  </si>
  <si>
    <t>6 DÍA HABIL</t>
  </si>
  <si>
    <t>5 DÍA HABIL</t>
  </si>
  <si>
    <t>4 DÍA HABIL</t>
  </si>
  <si>
    <t>3 DÍA HABIL</t>
  </si>
  <si>
    <t>2 DÍA HABIL</t>
  </si>
  <si>
    <t>Aportes</t>
  </si>
  <si>
    <t>impo RIQUEZA 2018</t>
  </si>
  <si>
    <t>Si esta requerida</t>
  </si>
  <si>
    <t>ojo si</t>
  </si>
  <si>
    <t>Restaurante el Observatorio</t>
  </si>
  <si>
    <t>posible si</t>
  </si>
  <si>
    <t>se liquido IE</t>
  </si>
  <si>
    <t>si</t>
  </si>
  <si>
    <t>contraseña</t>
  </si>
  <si>
    <t>CORREO para oficina virtual</t>
  </si>
  <si>
    <t>CC19152709</t>
  </si>
  <si>
    <t>Hilda01</t>
  </si>
  <si>
    <t>CC32526949</t>
  </si>
  <si>
    <t>No esta requerida EF2018</t>
  </si>
  <si>
    <t>anual</t>
  </si>
  <si>
    <t>Bogotá</t>
  </si>
  <si>
    <t>NO RESPONSABLE</t>
  </si>
  <si>
    <t>Santa2018 y audiorespuesta 9319</t>
  </si>
  <si>
    <t>Ingresos brutos AG2018 Renglones 50+75 F110</t>
  </si>
  <si>
    <t>Jesco1001</t>
  </si>
  <si>
    <t>nuevosii, NIT 860027990 y CC 19356524</t>
  </si>
  <si>
    <t>PEREZ</t>
  </si>
  <si>
    <t>RESPONSABILIDAD IVA</t>
  </si>
  <si>
    <t>acogido al RST</t>
  </si>
  <si>
    <t>Dpto y ciudad</t>
  </si>
  <si>
    <t>Actividad Principal</t>
  </si>
  <si>
    <t>Actividad Secundaria</t>
  </si>
  <si>
    <t>Actividad 3</t>
  </si>
  <si>
    <t>Actividad 4</t>
  </si>
  <si>
    <t>RESPONSABILIDAD RST</t>
  </si>
  <si>
    <t>responsable IVA</t>
  </si>
  <si>
    <t>responsable ICO</t>
  </si>
  <si>
    <t>UVT2018</t>
  </si>
  <si>
    <t>FU - ica pagado 2018 = R25</t>
  </si>
  <si>
    <t>compañía el ejemplo SAS</t>
  </si>
  <si>
    <t>PEPITO</t>
  </si>
  <si>
    <t>CL 100 19A-50 OF 10</t>
  </si>
  <si>
    <t>238-T</t>
  </si>
  <si>
    <t>fsfsaf</t>
  </si>
  <si>
    <t>etete</t>
  </si>
  <si>
    <t>gdgsgsd</t>
  </si>
  <si>
    <t>gadsgasd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</si>
</sst>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d\-mmm\-yyyy"/>
    <numFmt numFmtId="165" formatCode="_(* #,##0_);_(* \(#,##0\);_(* &quot;-&quot;??_);_(@_)"/>
    <numFmt numFmtId="166" formatCode="_ [$€-2]\ * #,##0.00_ ;_ [$€-2]\ * \-#,##0.00_ ;_ [$€-2]\ * &quot;-&quot;??_ "/>
    <numFmt numFmtId="167" formatCode="dd\ /\ mmm\ /yyyy"/>
    <numFmt numFmtId="168" formatCode="0000"/>
    <numFmt numFmtId="169" formatCode="000"/>
    <numFmt numFmtId="170" formatCode="dd/mmm/yyyy"/>
    <numFmt numFmtId="171" formatCode="0_);\(0\)"/>
    <numFmt numFmtId="172" formatCode="dd\-mmm\-yyyy"/>
  </numFmts>
  <fonts count="172" x14ac:knownFonts="1">
    <font>
      <sz val="10"/>
      <name val="Courie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Courier"/>
      <family val="3"/>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6"/>
      <color indexed="12"/>
      <name val="Arial"/>
      <family val="2"/>
    </font>
    <font>
      <sz val="10"/>
      <color indexed="12"/>
      <name val="Arial"/>
      <family val="2"/>
    </font>
    <font>
      <sz val="12"/>
      <color indexed="12"/>
      <name val="Arial"/>
      <family val="2"/>
    </font>
    <font>
      <b/>
      <sz val="10"/>
      <color indexed="12"/>
      <name val="Arial"/>
      <family val="2"/>
    </font>
    <font>
      <b/>
      <sz val="8"/>
      <name val="Arial"/>
      <family val="2"/>
    </font>
    <font>
      <b/>
      <sz val="14"/>
      <name val="Arial"/>
      <family val="2"/>
    </font>
    <font>
      <b/>
      <sz val="10"/>
      <name val="Arial"/>
      <family val="2"/>
    </font>
    <font>
      <sz val="10"/>
      <color indexed="9"/>
      <name val="Arial"/>
      <family val="2"/>
    </font>
    <font>
      <sz val="10"/>
      <color indexed="12"/>
      <name val="Arial"/>
      <family val="2"/>
    </font>
    <font>
      <b/>
      <sz val="8"/>
      <color indexed="81"/>
      <name val="Tahoma"/>
      <family val="2"/>
    </font>
    <font>
      <sz val="8"/>
      <color indexed="81"/>
      <name val="Tahoma"/>
      <family val="2"/>
    </font>
    <font>
      <sz val="8"/>
      <name val="Arial"/>
      <family val="2"/>
    </font>
    <font>
      <sz val="10"/>
      <name val="Arial Narrow"/>
      <family val="2"/>
    </font>
    <font>
      <sz val="16"/>
      <name val="Arial"/>
      <family val="2"/>
    </font>
    <font>
      <b/>
      <sz val="16"/>
      <name val="Arial"/>
      <family val="2"/>
    </font>
    <font>
      <sz val="12"/>
      <color indexed="12"/>
      <name val="Bodoni MT"/>
      <family val="1"/>
    </font>
    <font>
      <b/>
      <sz val="14"/>
      <name val="Bodoni MT"/>
      <family val="1"/>
    </font>
    <font>
      <sz val="14"/>
      <color indexed="12"/>
      <name val="Bodoni MT"/>
      <family val="1"/>
    </font>
    <font>
      <b/>
      <sz val="22"/>
      <name val="Bodoni MT"/>
      <family val="1"/>
    </font>
    <font>
      <sz val="14"/>
      <color indexed="12"/>
      <name val="Arial"/>
      <family val="2"/>
    </font>
    <font>
      <sz val="9"/>
      <color indexed="81"/>
      <name val="Tahoma"/>
      <family val="2"/>
    </font>
    <font>
      <b/>
      <sz val="9"/>
      <color indexed="81"/>
      <name val="Tahoma"/>
      <family val="2"/>
    </font>
    <font>
      <sz val="8"/>
      <color indexed="12"/>
      <name val="Calisto MT"/>
      <family val="1"/>
    </font>
    <font>
      <sz val="10"/>
      <color indexed="12"/>
      <name val="Bookman Old Style"/>
      <family val="1"/>
    </font>
    <font>
      <b/>
      <sz val="16"/>
      <name val="Bookman Old Style"/>
      <family val="1"/>
    </font>
    <font>
      <b/>
      <sz val="14"/>
      <name val="Bookman Old Style"/>
      <family val="1"/>
    </font>
    <font>
      <sz val="10"/>
      <color indexed="12"/>
      <name val="Baskerville Old Face"/>
      <family val="1"/>
    </font>
    <font>
      <b/>
      <sz val="10"/>
      <color indexed="12"/>
      <name val="Baskerville Old Face"/>
      <family val="1"/>
    </font>
    <font>
      <sz val="10"/>
      <name val="Baskerville Old Face"/>
      <family val="1"/>
    </font>
    <font>
      <sz val="10"/>
      <name val="Cambria"/>
      <family val="1"/>
      <scheme val="major"/>
    </font>
    <font>
      <sz val="8"/>
      <color rgb="FF0070C0"/>
      <name val="Arial"/>
      <family val="2"/>
    </font>
    <font>
      <b/>
      <sz val="12"/>
      <name val="Bookman Old Style"/>
      <family val="1"/>
    </font>
    <font>
      <b/>
      <sz val="10"/>
      <name val="Bookman Old Style"/>
      <family val="1"/>
    </font>
    <font>
      <b/>
      <sz val="20"/>
      <name val="Bookman Old Style"/>
      <family val="1"/>
    </font>
    <font>
      <b/>
      <sz val="10"/>
      <color rgb="FF00B0F0"/>
      <name val="Bookman Old Style"/>
      <family val="1"/>
    </font>
    <font>
      <sz val="10"/>
      <name val="Calibri"/>
      <family val="2"/>
    </font>
    <font>
      <b/>
      <sz val="12"/>
      <color rgb="FF0000FF"/>
      <name val="Calibri"/>
      <family val="2"/>
      <scheme val="minor"/>
    </font>
    <font>
      <sz val="11"/>
      <color indexed="81"/>
      <name val="Calibri"/>
      <family val="2"/>
    </font>
    <font>
      <b/>
      <sz val="12"/>
      <color indexed="12"/>
      <name val="Arial"/>
      <family val="2"/>
    </font>
    <font>
      <b/>
      <sz val="12"/>
      <name val="Arial"/>
      <family val="2"/>
    </font>
    <font>
      <b/>
      <u/>
      <sz val="12"/>
      <color indexed="12"/>
      <name val="Arial"/>
      <family val="2"/>
    </font>
    <font>
      <u/>
      <sz val="10"/>
      <color indexed="12"/>
      <name val="Arial"/>
      <family val="2"/>
    </font>
    <font>
      <b/>
      <sz val="14"/>
      <color indexed="12"/>
      <name val="Arial"/>
      <family val="2"/>
    </font>
    <font>
      <u/>
      <sz val="14"/>
      <color indexed="12"/>
      <name val="Arial"/>
      <family val="2"/>
    </font>
    <font>
      <b/>
      <sz val="14"/>
      <name val="Arial Rounded MT Bold"/>
      <family val="2"/>
    </font>
    <font>
      <sz val="10"/>
      <name val="Arial Rounded MT Bold"/>
      <family val="2"/>
    </font>
    <font>
      <sz val="20"/>
      <name val="Arial Rounded MT Bold"/>
      <family val="2"/>
    </font>
    <font>
      <sz val="14"/>
      <color indexed="12"/>
      <name val="Microsoft JhengHei UI"/>
      <family val="2"/>
    </font>
    <font>
      <b/>
      <sz val="14"/>
      <color indexed="12"/>
      <name val="Microsoft JhengHei UI"/>
      <family val="2"/>
    </font>
    <font>
      <b/>
      <sz val="14"/>
      <name val="Microsoft JhengHei UI"/>
      <family val="2"/>
    </font>
    <font>
      <u/>
      <sz val="14"/>
      <color indexed="12"/>
      <name val="Microsoft JhengHei UI"/>
      <family val="2"/>
    </font>
    <font>
      <u/>
      <sz val="12"/>
      <color indexed="12"/>
      <name val="Arial"/>
      <family val="2"/>
    </font>
    <font>
      <sz val="12"/>
      <name val="Times New Roman"/>
      <family val="1"/>
    </font>
    <font>
      <sz val="14"/>
      <color rgb="FF0000FF"/>
      <name val="Microsoft JhengHei UI"/>
      <family val="2"/>
    </font>
    <font>
      <b/>
      <sz val="14"/>
      <color rgb="FF0000FF"/>
      <name val="Microsoft JhengHei UI"/>
      <family val="2"/>
    </font>
    <font>
      <u/>
      <sz val="12"/>
      <color indexed="12"/>
      <name val="Microsoft JhengHei"/>
      <family val="2"/>
    </font>
    <font>
      <sz val="10"/>
      <color rgb="FF00B0F0"/>
      <name val="Bookman Old Style"/>
      <family val="1"/>
    </font>
    <font>
      <sz val="14"/>
      <color rgb="FF0000FF"/>
      <name val="Verdana"/>
      <family val="2"/>
    </font>
    <font>
      <sz val="10"/>
      <color indexed="12"/>
      <name val="Courier"/>
      <family val="3"/>
    </font>
    <font>
      <b/>
      <sz val="14"/>
      <color rgb="FF0000FF"/>
      <name val="Microsoft JhengHei"/>
      <family val="2"/>
    </font>
    <font>
      <b/>
      <sz val="16"/>
      <color indexed="12"/>
      <name val="Arial"/>
      <family val="2"/>
    </font>
    <font>
      <sz val="10"/>
      <color indexed="12"/>
      <name val="Arial"/>
      <family val="2"/>
    </font>
    <font>
      <sz val="12"/>
      <color indexed="12"/>
      <name val="Arial"/>
      <family val="2"/>
    </font>
    <font>
      <sz val="10"/>
      <color indexed="12"/>
      <name val="Baskerville Old Face"/>
      <family val="1"/>
    </font>
    <font>
      <sz val="14"/>
      <color indexed="12"/>
      <name val="Microsoft JhengHei UI"/>
      <family val="2"/>
    </font>
    <font>
      <sz val="14"/>
      <color indexed="12"/>
      <name val="Malgun Gothic"/>
      <family val="2"/>
    </font>
    <font>
      <sz val="14"/>
      <color indexed="12"/>
      <name val="Bodoni MT"/>
      <family val="1"/>
    </font>
    <font>
      <sz val="10"/>
      <color indexed="12"/>
      <name val="Bookman Old Style"/>
      <family val="1"/>
    </font>
    <font>
      <sz val="10"/>
      <name val="Arial"/>
      <family val="2"/>
    </font>
    <font>
      <sz val="10"/>
      <name val="Courier"/>
    </font>
    <font>
      <sz val="10"/>
      <name val="Cambria"/>
      <family val="1"/>
      <scheme val="major"/>
    </font>
    <font>
      <b/>
      <sz val="10"/>
      <color indexed="12"/>
      <name val="Arial"/>
      <family val="2"/>
    </font>
    <font>
      <b/>
      <sz val="11"/>
      <color indexed="12"/>
      <name val="Bell MT"/>
      <family val="1"/>
    </font>
    <font>
      <u/>
      <sz val="10"/>
      <color indexed="12"/>
      <name val="Courier"/>
      <family val="3"/>
    </font>
    <font>
      <b/>
      <sz val="10"/>
      <color indexed="12"/>
      <name val="Baskerville Old Face"/>
      <family val="1"/>
    </font>
    <font>
      <b/>
      <sz val="14"/>
      <color indexed="12"/>
      <name val="Microsoft JhengHei UI"/>
      <family val="2"/>
    </font>
    <font>
      <sz val="10"/>
      <name val="Arial Narrow"/>
      <family val="2"/>
    </font>
    <font>
      <sz val="11"/>
      <color indexed="12"/>
      <name val="Bell MT"/>
      <family val="1"/>
    </font>
    <font>
      <sz val="16"/>
      <name val="Arial"/>
      <family val="2"/>
    </font>
    <font>
      <sz val="20"/>
      <name val="Arial"/>
      <family val="2"/>
    </font>
    <font>
      <b/>
      <sz val="20"/>
      <name val="Arial"/>
      <family val="2"/>
    </font>
    <font>
      <b/>
      <sz val="14"/>
      <name val="Arial"/>
      <family val="2"/>
    </font>
    <font>
      <b/>
      <sz val="16"/>
      <name val="Arial"/>
      <family val="2"/>
    </font>
    <font>
      <b/>
      <sz val="14"/>
      <name val="Microsoft JhengHei UI"/>
      <family val="2"/>
    </font>
    <font>
      <b/>
      <sz val="22"/>
      <name val="Bodoni MT"/>
      <family val="1"/>
    </font>
    <font>
      <b/>
      <sz val="16"/>
      <name val="Bookman Old Style"/>
      <family val="1"/>
    </font>
    <font>
      <b/>
      <sz val="20"/>
      <name val="Bookman Old Style"/>
      <family val="1"/>
    </font>
    <font>
      <b/>
      <sz val="8"/>
      <color theme="0"/>
      <name val="Arial"/>
      <family val="2"/>
    </font>
    <font>
      <b/>
      <sz val="14"/>
      <color theme="0"/>
      <name val="Arial"/>
      <family val="2"/>
    </font>
    <font>
      <b/>
      <sz val="16"/>
      <color theme="0"/>
      <name val="Arial"/>
      <family val="2"/>
    </font>
    <font>
      <b/>
      <sz val="10"/>
      <color theme="0"/>
      <name val="Arial"/>
      <family val="2"/>
    </font>
    <font>
      <b/>
      <sz val="10"/>
      <color theme="0"/>
      <name val="Baskerville Old Face"/>
      <family val="1"/>
    </font>
    <font>
      <b/>
      <sz val="14"/>
      <color theme="0"/>
      <name val="Microsoft JhengHei UI"/>
      <family val="2"/>
    </font>
    <font>
      <b/>
      <sz val="14"/>
      <color theme="0"/>
      <name val="Bodoni MT"/>
      <family val="1"/>
    </font>
    <font>
      <b/>
      <sz val="14"/>
      <color theme="0"/>
      <name val="Bookman Old Style"/>
      <family val="1"/>
    </font>
    <font>
      <b/>
      <sz val="12"/>
      <color theme="0"/>
      <name val="Bookman Old Style"/>
      <family val="1"/>
    </font>
    <font>
      <b/>
      <sz val="10"/>
      <color theme="0"/>
      <name val="Bookman Old Style"/>
      <family val="1"/>
    </font>
    <font>
      <b/>
      <sz val="10"/>
      <name val="Arial"/>
      <family val="2"/>
    </font>
    <font>
      <b/>
      <sz val="10"/>
      <name val="Arial Narrow"/>
      <family val="2"/>
    </font>
    <font>
      <b/>
      <sz val="10"/>
      <name val="Cambria"/>
      <family val="1"/>
      <scheme val="major"/>
    </font>
    <font>
      <sz val="11"/>
      <color indexed="12"/>
      <name val="Arial"/>
      <family val="2"/>
    </font>
    <font>
      <sz val="10"/>
      <color indexed="9"/>
      <name val="Arial"/>
      <family val="2"/>
    </font>
    <font>
      <sz val="14"/>
      <color indexed="12"/>
      <name val="Cambria"/>
      <family val="1"/>
      <scheme val="major"/>
    </font>
    <font>
      <sz val="8"/>
      <color rgb="FF0070C0"/>
      <name val="Arial"/>
      <family val="2"/>
    </font>
    <font>
      <sz val="14"/>
      <color rgb="FF00B0F0"/>
      <name val="Microsoft JhengHei UI"/>
      <family val="2"/>
    </font>
    <font>
      <sz val="10"/>
      <name val="Calibri"/>
      <family val="2"/>
    </font>
    <font>
      <b/>
      <sz val="12"/>
      <color rgb="FF0000FF"/>
      <name val="Calibri"/>
      <family val="2"/>
      <scheme val="minor"/>
    </font>
    <font>
      <sz val="10"/>
      <name val="Bookman Old Style"/>
      <family val="1"/>
    </font>
    <font>
      <b/>
      <sz val="16"/>
      <color indexed="12"/>
      <name val="Bookman Old Style"/>
      <family val="1"/>
    </font>
    <font>
      <b/>
      <sz val="11"/>
      <color indexed="12"/>
      <name val="Calisto MT"/>
      <family val="1"/>
    </font>
    <font>
      <sz val="10"/>
      <color rgb="FFFF0000"/>
      <name val="Bookman Old Style"/>
      <family val="1"/>
    </font>
    <font>
      <b/>
      <sz val="16"/>
      <color rgb="FFFF0000"/>
      <name val="Bookman Old Style"/>
      <family val="1"/>
    </font>
    <font>
      <sz val="10"/>
      <color rgb="FFFF0000"/>
      <name val="Arial"/>
      <family val="2"/>
    </font>
    <font>
      <sz val="16"/>
      <color indexed="12"/>
      <name val="Baskerville Old Face"/>
      <family val="1"/>
    </font>
    <font>
      <sz val="14"/>
      <color rgb="FF0000FF"/>
      <name val="Microsoft JhengHei UI"/>
      <family val="2"/>
    </font>
    <font>
      <sz val="14"/>
      <color rgb="FF0000FF"/>
      <name val="Malgun Gothic"/>
      <family val="2"/>
    </font>
    <font>
      <sz val="14"/>
      <color indexed="12"/>
      <name val="Arial"/>
      <family val="2"/>
    </font>
    <font>
      <u/>
      <sz val="14"/>
      <color indexed="12"/>
      <name val="Microsoft JhengHei UI"/>
      <family val="2"/>
    </font>
    <font>
      <sz val="12"/>
      <color indexed="12"/>
      <name val="Microsoft JhengHei UI"/>
      <family val="2"/>
    </font>
    <font>
      <b/>
      <sz val="14"/>
      <color rgb="FF0000FF"/>
      <name val="Microsoft JhengHei UI"/>
      <family val="2"/>
    </font>
    <font>
      <sz val="16"/>
      <color indexed="12"/>
      <name val="Arial"/>
      <family val="2"/>
    </font>
    <font>
      <sz val="16"/>
      <color indexed="12"/>
      <name val="Batang"/>
      <family val="1"/>
    </font>
    <font>
      <sz val="8"/>
      <color indexed="12"/>
      <name val="Arial"/>
      <family val="2"/>
    </font>
    <font>
      <b/>
      <sz val="12"/>
      <color rgb="FFFF0000"/>
      <name val="Bookman Old Style"/>
      <family val="1"/>
    </font>
    <font>
      <sz val="16"/>
      <color indexed="12"/>
      <name val="Cambria"/>
      <family val="1"/>
      <scheme val="major"/>
    </font>
    <font>
      <sz val="14"/>
      <color indexed="12"/>
      <name val="Bookman Old Style"/>
      <family val="1"/>
    </font>
    <font>
      <b/>
      <sz val="10"/>
      <color rgb="FF0000FF"/>
      <name val="Arial"/>
      <family val="2"/>
    </font>
    <font>
      <b/>
      <sz val="10"/>
      <color rgb="FFFF0000"/>
      <name val="Arial"/>
      <family val="2"/>
    </font>
    <font>
      <sz val="12"/>
      <color indexed="12"/>
      <name val="Microsoft JhengHei"/>
      <family val="2"/>
    </font>
    <font>
      <b/>
      <sz val="12"/>
      <color theme="0"/>
      <name val="Arial"/>
      <family val="2"/>
    </font>
    <font>
      <b/>
      <sz val="14"/>
      <color rgb="FF0000FF"/>
      <name val="Bodoni MT"/>
      <family val="1"/>
    </font>
    <font>
      <sz val="14"/>
      <color indexed="12"/>
      <name val="Arial Nova Cond"/>
      <family val="2"/>
    </font>
    <font>
      <b/>
      <sz val="10"/>
      <color indexed="12"/>
      <name val="Arial Nova Cond"/>
      <family val="2"/>
    </font>
    <font>
      <b/>
      <sz val="14"/>
      <color theme="0"/>
      <name val="Arial Nova Cond"/>
      <family val="2"/>
    </font>
    <font>
      <u/>
      <sz val="10"/>
      <color indexed="12"/>
      <name val="Arial Nova Cond"/>
      <family val="2"/>
    </font>
    <font>
      <u/>
      <sz val="11"/>
      <color indexed="12"/>
      <name val="Arial Nova Cond"/>
      <family val="2"/>
    </font>
    <font>
      <sz val="14"/>
      <color rgb="FF0000FF"/>
      <name val="Arial Nova Cond"/>
      <family val="2"/>
    </font>
    <font>
      <u/>
      <sz val="12"/>
      <color indexed="12"/>
      <name val="Arial Nova Cond"/>
      <family val="2"/>
    </font>
    <font>
      <sz val="12"/>
      <color indexed="12"/>
      <name val="Arial Nova Cond"/>
      <family val="2"/>
    </font>
    <font>
      <u/>
      <sz val="10"/>
      <color indexed="12"/>
      <name val="Arial Nova"/>
      <family val="2"/>
    </font>
    <font>
      <sz val="14"/>
      <color indexed="12"/>
      <name val="Arial Nova"/>
      <family val="2"/>
    </font>
    <font>
      <b/>
      <sz val="14"/>
      <color indexed="12"/>
      <name val="Arial Nova"/>
      <family val="2"/>
    </font>
    <font>
      <b/>
      <sz val="14"/>
      <color theme="0"/>
      <name val="Arial Nova"/>
      <family val="2"/>
    </font>
    <font>
      <b/>
      <sz val="14"/>
      <name val="Arial Nova"/>
      <family val="2"/>
    </font>
    <font>
      <u/>
      <sz val="14"/>
      <color indexed="12"/>
      <name val="Arial Nova"/>
      <family val="2"/>
    </font>
    <font>
      <sz val="14"/>
      <color rgb="FF0000FF"/>
      <name val="Arial Nova"/>
      <family val="2"/>
    </font>
    <font>
      <sz val="14"/>
      <name val="Arial Nova"/>
      <family val="2"/>
    </font>
    <font>
      <b/>
      <sz val="14"/>
      <color rgb="FF0000FF"/>
      <name val="Arial Nova"/>
      <family val="2"/>
    </font>
    <font>
      <u/>
      <sz val="18"/>
      <color indexed="12"/>
      <name val="Cambria"/>
      <family val="1"/>
      <scheme val="major"/>
    </font>
    <font>
      <u/>
      <sz val="11"/>
      <color indexed="12"/>
      <name val="Courier"/>
      <family val="3"/>
    </font>
    <font>
      <sz val="14"/>
      <color indexed="12"/>
      <name val="Courier"/>
      <family val="3"/>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5"/>
        <bgColor indexed="64"/>
      </patternFill>
    </fill>
    <fill>
      <patternFill patternType="solid">
        <fgColor indexed="47"/>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00FF00"/>
        <bgColor indexed="64"/>
      </patternFill>
    </fill>
    <fill>
      <patternFill patternType="solid">
        <fgColor rgb="FF00B050"/>
        <bgColor indexed="64"/>
      </patternFill>
    </fill>
    <fill>
      <patternFill patternType="solid">
        <fgColor theme="1"/>
        <bgColor indexed="64"/>
      </patternFill>
    </fill>
    <fill>
      <patternFill patternType="solid">
        <fgColor theme="6" tint="0.39997558519241921"/>
        <bgColor indexed="64"/>
      </patternFill>
    </fill>
    <fill>
      <patternFill patternType="solid">
        <fgColor rgb="FF92D050"/>
        <bgColor indexed="64"/>
      </patternFill>
    </fill>
    <fill>
      <patternFill patternType="solid">
        <fgColor indexed="65"/>
        <bgColor indexed="64"/>
      </patternFill>
    </fill>
    <fill>
      <patternFill patternType="solid">
        <fgColor theme="9"/>
        <bgColor indexed="64"/>
      </patternFill>
    </fill>
    <fill>
      <patternFill patternType="solid">
        <fgColor theme="6"/>
        <bgColor indexed="64"/>
      </patternFill>
    </fill>
    <fill>
      <patternFill patternType="solid">
        <fgColor theme="6" tint="0.59999389629810485"/>
        <bgColor indexed="64"/>
      </patternFill>
    </fill>
    <fill>
      <patternFill patternType="solid">
        <fgColor theme="5"/>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auto="1"/>
      </left>
      <right/>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6" fontId="1" fillId="0" borderId="0" applyFont="0" applyFill="0" applyBorder="0" applyAlignment="0" applyProtection="0"/>
    <xf numFmtId="0" fontId="10" fillId="0" borderId="0" applyNumberFormat="0" applyFill="0" applyBorder="0" applyAlignment="0" applyProtection="0">
      <alignment vertical="top"/>
      <protection locked="0"/>
    </xf>
    <xf numFmtId="0" fontId="11" fillId="3" borderId="0" applyNumberFormat="0" applyBorder="0" applyAlignment="0" applyProtection="0"/>
    <xf numFmtId="43" fontId="1" fillId="0" borderId="0" applyFont="0" applyFill="0" applyBorder="0" applyAlignment="0" applyProtection="0"/>
    <xf numFmtId="0" fontId="12" fillId="22" borderId="0" applyNumberFormat="0" applyBorder="0" applyAlignment="0" applyProtection="0"/>
    <xf numFmtId="0" fontId="1" fillId="0" borderId="0"/>
    <xf numFmtId="0" fontId="1" fillId="0" borderId="0"/>
    <xf numFmtId="0" fontId="13"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8" fillId="0" borderId="8" applyNumberFormat="0" applyFill="0" applyAlignment="0" applyProtection="0"/>
    <xf numFmtId="0" fontId="20" fillId="0" borderId="9" applyNumberFormat="0" applyFill="0" applyAlignment="0" applyProtection="0"/>
    <xf numFmtId="41" fontId="90" fillId="0" borderId="0" applyFont="0" applyFill="0" applyBorder="0" applyAlignment="0" applyProtection="0"/>
  </cellStyleXfs>
  <cellXfs count="1346">
    <xf numFmtId="0" fontId="0" fillId="0" borderId="0" xfId="0"/>
    <xf numFmtId="0" fontId="22" fillId="0" borderId="0" xfId="36" applyFont="1" applyAlignment="1">
      <alignment horizontal="center"/>
    </xf>
    <xf numFmtId="0" fontId="23" fillId="0" borderId="0" xfId="36" applyFont="1" applyAlignment="1">
      <alignment horizontal="center"/>
    </xf>
    <xf numFmtId="0" fontId="22" fillId="0" borderId="0" xfId="36" applyFont="1"/>
    <xf numFmtId="3" fontId="22" fillId="0" borderId="0" xfId="36" applyNumberFormat="1" applyFont="1"/>
    <xf numFmtId="0" fontId="24" fillId="0" borderId="0" xfId="36" quotePrefix="1" applyFont="1" applyAlignment="1">
      <alignment horizontal="center"/>
    </xf>
    <xf numFmtId="3" fontId="24" fillId="0" borderId="0" xfId="36" quotePrefix="1" applyNumberFormat="1" applyFont="1" applyAlignment="1">
      <alignment horizontal="center"/>
    </xf>
    <xf numFmtId="0" fontId="26" fillId="0" borderId="0" xfId="36" applyFont="1"/>
    <xf numFmtId="0" fontId="27" fillId="24" borderId="0" xfId="37" applyFont="1" applyFill="1"/>
    <xf numFmtId="0" fontId="28" fillId="0" borderId="0" xfId="37" applyFont="1"/>
    <xf numFmtId="0" fontId="13" fillId="0" borderId="0" xfId="0" applyFont="1"/>
    <xf numFmtId="0" fontId="22" fillId="0" borderId="0" xfId="0" applyFont="1" applyAlignment="1">
      <alignment horizontal="center"/>
    </xf>
    <xf numFmtId="165" fontId="22" fillId="0" borderId="0" xfId="34" applyNumberFormat="1" applyFont="1"/>
    <xf numFmtId="0" fontId="29" fillId="0" borderId="0" xfId="36" applyFont="1"/>
    <xf numFmtId="165" fontId="29" fillId="0" borderId="0" xfId="34" applyNumberFormat="1" applyFont="1"/>
    <xf numFmtId="0" fontId="29" fillId="0" borderId="0" xfId="36" quotePrefix="1" applyFont="1" applyAlignment="1">
      <alignment horizontal="left"/>
    </xf>
    <xf numFmtId="0" fontId="29" fillId="0" borderId="0" xfId="36" applyFont="1" applyAlignment="1">
      <alignment horizontal="left"/>
    </xf>
    <xf numFmtId="0" fontId="22" fillId="24" borderId="0" xfId="36" applyFont="1" applyFill="1"/>
    <xf numFmtId="0" fontId="13" fillId="0" borderId="0" xfId="0" quotePrefix="1" applyFont="1"/>
    <xf numFmtId="0" fontId="33" fillId="0" borderId="0" xfId="0" applyFont="1"/>
    <xf numFmtId="0" fontId="33" fillId="0" borderId="0" xfId="0" quotePrefix="1" applyFont="1"/>
    <xf numFmtId="0" fontId="22" fillId="0" borderId="11" xfId="36" applyFont="1" applyBorder="1"/>
    <xf numFmtId="0" fontId="22" fillId="0" borderId="12" xfId="36" applyFont="1" applyBorder="1" applyAlignment="1">
      <alignment horizontal="center"/>
    </xf>
    <xf numFmtId="165" fontId="22" fillId="0" borderId="11" xfId="36" applyNumberFormat="1" applyFont="1" applyBorder="1"/>
    <xf numFmtId="165" fontId="22" fillId="0" borderId="0" xfId="36" applyNumberFormat="1" applyFont="1"/>
    <xf numFmtId="0" fontId="22" fillId="0" borderId="12" xfId="36" applyFont="1" applyBorder="1"/>
    <xf numFmtId="0" fontId="23" fillId="0" borderId="11" xfId="36" applyFont="1" applyBorder="1" applyAlignment="1">
      <alignment horizontal="center"/>
    </xf>
    <xf numFmtId="167" fontId="22" fillId="0" borderId="0" xfId="36" applyNumberFormat="1" applyFont="1" applyAlignment="1">
      <alignment horizontal="center"/>
    </xf>
    <xf numFmtId="3" fontId="22" fillId="0" borderId="12" xfId="36" applyNumberFormat="1" applyFont="1" applyBorder="1"/>
    <xf numFmtId="3" fontId="22" fillId="0" borderId="11" xfId="36" applyNumberFormat="1" applyFont="1" applyBorder="1"/>
    <xf numFmtId="0" fontId="38" fillId="0" borderId="0" xfId="36" applyFont="1"/>
    <xf numFmtId="0" fontId="38" fillId="0" borderId="12" xfId="36" applyFont="1" applyBorder="1"/>
    <xf numFmtId="0" fontId="38" fillId="0" borderId="11" xfId="36" applyFont="1" applyBorder="1"/>
    <xf numFmtId="168" fontId="40" fillId="0" borderId="0" xfId="36" applyNumberFormat="1" applyFont="1" applyAlignment="1">
      <alignment horizontal="center"/>
    </xf>
    <xf numFmtId="0" fontId="43" fillId="0" borderId="0" xfId="36" applyFont="1"/>
    <xf numFmtId="169" fontId="22" fillId="0" borderId="0" xfId="36" applyNumberFormat="1" applyFont="1" applyAlignment="1">
      <alignment horizontal="center"/>
    </xf>
    <xf numFmtId="0" fontId="44" fillId="0" borderId="0" xfId="36" applyFont="1" applyAlignment="1">
      <alignment horizontal="center"/>
    </xf>
    <xf numFmtId="0" fontId="22" fillId="27" borderId="0" xfId="36" applyFont="1" applyFill="1"/>
    <xf numFmtId="170" fontId="44" fillId="0" borderId="0" xfId="36" applyNumberFormat="1" applyFont="1" applyAlignment="1">
      <alignment horizontal="center"/>
    </xf>
    <xf numFmtId="0" fontId="22" fillId="29" borderId="0" xfId="36" applyFont="1" applyFill="1"/>
    <xf numFmtId="0" fontId="22" fillId="0" borderId="0" xfId="36" applyFont="1" applyAlignment="1">
      <alignment horizontal="left"/>
    </xf>
    <xf numFmtId="0" fontId="1" fillId="0" borderId="0" xfId="0" applyFont="1"/>
    <xf numFmtId="0" fontId="47" fillId="0" borderId="0" xfId="36" applyFont="1"/>
    <xf numFmtId="0" fontId="48" fillId="0" borderId="0" xfId="36" quotePrefix="1" applyFont="1" applyAlignment="1">
      <alignment horizontal="center"/>
    </xf>
    <xf numFmtId="0" fontId="47" fillId="0" borderId="12" xfId="36" applyFont="1" applyBorder="1"/>
    <xf numFmtId="0" fontId="50" fillId="0" borderId="13" xfId="0" applyFont="1" applyBorder="1"/>
    <xf numFmtId="0" fontId="50" fillId="0" borderId="15" xfId="0" applyFont="1" applyBorder="1"/>
    <xf numFmtId="0" fontId="50" fillId="0" borderId="11" xfId="0" quotePrefix="1" applyFont="1" applyBorder="1" applyAlignment="1">
      <alignment horizontal="left"/>
    </xf>
    <xf numFmtId="0" fontId="50" fillId="0" borderId="12" xfId="0" quotePrefix="1" applyFont="1" applyBorder="1" applyAlignment="1">
      <alignment horizontal="left"/>
    </xf>
    <xf numFmtId="0" fontId="51" fillId="25" borderId="0" xfId="36" applyFont="1" applyFill="1"/>
    <xf numFmtId="0" fontId="51" fillId="26" borderId="0" xfId="36" applyFont="1" applyFill="1"/>
    <xf numFmtId="165" fontId="22" fillId="0" borderId="12" xfId="36" applyNumberFormat="1" applyFont="1" applyBorder="1" applyAlignment="1">
      <alignment horizontal="right"/>
    </xf>
    <xf numFmtId="168" fontId="40" fillId="27" borderId="0" xfId="36" applyNumberFormat="1" applyFont="1" applyFill="1" applyAlignment="1">
      <alignment horizontal="center"/>
    </xf>
    <xf numFmtId="3" fontId="22" fillId="27" borderId="11" xfId="36" applyNumberFormat="1" applyFont="1" applyFill="1" applyBorder="1"/>
    <xf numFmtId="3" fontId="22" fillId="27" borderId="0" xfId="36" applyNumberFormat="1" applyFont="1" applyFill="1"/>
    <xf numFmtId="170" fontId="53" fillId="0" borderId="0" xfId="36" applyNumberFormat="1" applyFont="1" applyAlignment="1">
      <alignment horizontal="center" vertical="center" wrapText="1"/>
    </xf>
    <xf numFmtId="3" fontId="44" fillId="0" borderId="0" xfId="36" applyNumberFormat="1" applyFont="1" applyAlignment="1">
      <alignment horizontal="center"/>
    </xf>
    <xf numFmtId="3" fontId="55" fillId="0" borderId="0" xfId="36" applyNumberFormat="1" applyFont="1" applyAlignment="1">
      <alignment horizontal="center" vertical="center" wrapText="1"/>
    </xf>
    <xf numFmtId="3" fontId="24" fillId="0" borderId="0" xfId="36" applyNumberFormat="1" applyFont="1" applyAlignment="1">
      <alignment horizontal="right"/>
    </xf>
    <xf numFmtId="38" fontId="57" fillId="0" borderId="0" xfId="0" applyNumberFormat="1" applyFont="1"/>
    <xf numFmtId="38" fontId="56" fillId="0" borderId="0" xfId="0" applyNumberFormat="1" applyFont="1"/>
    <xf numFmtId="38" fontId="1" fillId="0" borderId="0" xfId="0" applyNumberFormat="1" applyFont="1"/>
    <xf numFmtId="0" fontId="59" fillId="0" borderId="0" xfId="36" applyFont="1"/>
    <xf numFmtId="3" fontId="59" fillId="0" borderId="0" xfId="36" quotePrefix="1" applyNumberFormat="1" applyFont="1" applyAlignment="1">
      <alignment horizontal="center"/>
    </xf>
    <xf numFmtId="0" fontId="61" fillId="0" borderId="0" xfId="32" applyFont="1" applyAlignment="1" applyProtection="1"/>
    <xf numFmtId="0" fontId="62" fillId="0" borderId="0" xfId="32" applyFont="1" applyAlignment="1" applyProtection="1"/>
    <xf numFmtId="0" fontId="63" fillId="0" borderId="0" xfId="36" applyFont="1"/>
    <xf numFmtId="0" fontId="64" fillId="0" borderId="0" xfId="32" applyFont="1" applyAlignment="1" applyProtection="1"/>
    <xf numFmtId="0" fontId="65" fillId="0" borderId="0" xfId="36" applyFont="1"/>
    <xf numFmtId="0" fontId="66" fillId="0" borderId="0" xfId="0" applyFont="1"/>
    <xf numFmtId="0" fontId="67" fillId="0" borderId="0" xfId="0" applyFont="1"/>
    <xf numFmtId="0" fontId="68" fillId="0" borderId="0" xfId="36" applyFont="1"/>
    <xf numFmtId="3" fontId="69" fillId="0" borderId="0" xfId="36" quotePrefix="1" applyNumberFormat="1" applyFont="1" applyAlignment="1">
      <alignment horizontal="center"/>
    </xf>
    <xf numFmtId="0" fontId="68" fillId="0" borderId="11" xfId="36" applyFont="1" applyBorder="1"/>
    <xf numFmtId="0" fontId="68" fillId="0" borderId="12" xfId="36" applyFont="1" applyBorder="1"/>
    <xf numFmtId="0" fontId="71" fillId="0" borderId="11" xfId="32" applyFont="1" applyBorder="1" applyAlignment="1" applyProtection="1"/>
    <xf numFmtId="0" fontId="68" fillId="0" borderId="11" xfId="32" applyFont="1" applyBorder="1" applyAlignment="1" applyProtection="1"/>
    <xf numFmtId="0" fontId="68" fillId="0" borderId="11" xfId="32" quotePrefix="1" applyFont="1" applyBorder="1" applyAlignment="1" applyProtection="1"/>
    <xf numFmtId="0" fontId="10" fillId="0" borderId="0" xfId="32" applyAlignment="1" applyProtection="1"/>
    <xf numFmtId="0" fontId="72" fillId="0" borderId="12" xfId="32" applyFont="1" applyBorder="1" applyAlignment="1" applyProtection="1"/>
    <xf numFmtId="0" fontId="22" fillId="27" borderId="0" xfId="36" applyFont="1" applyFill="1" applyAlignment="1">
      <alignment horizontal="center"/>
    </xf>
    <xf numFmtId="0" fontId="23" fillId="27" borderId="0" xfId="36" applyFont="1" applyFill="1" applyAlignment="1">
      <alignment horizontal="center"/>
    </xf>
    <xf numFmtId="0" fontId="47" fillId="27" borderId="0" xfId="36" applyFont="1" applyFill="1"/>
    <xf numFmtId="0" fontId="59" fillId="27" borderId="0" xfId="36" applyFont="1" applyFill="1"/>
    <xf numFmtId="0" fontId="68" fillId="27" borderId="0" xfId="36" applyFont="1" applyFill="1"/>
    <xf numFmtId="0" fontId="38" fillId="27" borderId="0" xfId="36" applyFont="1" applyFill="1"/>
    <xf numFmtId="3" fontId="22" fillId="27" borderId="0" xfId="36" applyNumberFormat="1" applyFont="1" applyFill="1" applyAlignment="1">
      <alignment horizontal="right"/>
    </xf>
    <xf numFmtId="0" fontId="1" fillId="27" borderId="0" xfId="36" applyFill="1" applyAlignment="1">
      <alignment horizontal="left" vertical="center"/>
    </xf>
    <xf numFmtId="170" fontId="44" fillId="27" borderId="0" xfId="36" applyNumberFormat="1" applyFont="1" applyFill="1" applyAlignment="1">
      <alignment horizontal="center"/>
    </xf>
    <xf numFmtId="0" fontId="25" fillId="0" borderId="10" xfId="36" applyFont="1" applyBorder="1" applyAlignment="1">
      <alignment horizontal="center" vertical="center"/>
    </xf>
    <xf numFmtId="0" fontId="25" fillId="0" borderId="0" xfId="36" applyFont="1" applyAlignment="1">
      <alignment horizontal="center" vertical="center"/>
    </xf>
    <xf numFmtId="0" fontId="27" fillId="0" borderId="0" xfId="36" applyFont="1" applyAlignment="1">
      <alignment horizontal="center" vertical="center"/>
    </xf>
    <xf numFmtId="0" fontId="13" fillId="0" borderId="11" xfId="36" applyFont="1" applyBorder="1" applyAlignment="1">
      <alignment horizontal="center" vertical="center"/>
    </xf>
    <xf numFmtId="0" fontId="13" fillId="0" borderId="0" xfId="36" applyFont="1" applyAlignment="1">
      <alignment horizontal="center" vertical="center"/>
    </xf>
    <xf numFmtId="0" fontId="49" fillId="0" borderId="12" xfId="36" applyFont="1" applyBorder="1" applyAlignment="1">
      <alignment horizontal="center" vertical="center" wrapText="1"/>
    </xf>
    <xf numFmtId="0" fontId="27" fillId="0" borderId="11" xfId="36" quotePrefix="1" applyFont="1" applyBorder="1" applyAlignment="1">
      <alignment horizontal="center" vertical="center"/>
    </xf>
    <xf numFmtId="0" fontId="27" fillId="0" borderId="0" xfId="36" quotePrefix="1" applyFont="1" applyAlignment="1">
      <alignment horizontal="center" vertical="center"/>
    </xf>
    <xf numFmtId="3" fontId="27" fillId="0" borderId="0" xfId="36" applyNumberFormat="1" applyFont="1" applyAlignment="1">
      <alignment horizontal="center" vertical="center"/>
    </xf>
    <xf numFmtId="0" fontId="27" fillId="0" borderId="12" xfId="36" applyFont="1" applyBorder="1" applyAlignment="1">
      <alignment horizontal="center" vertical="center"/>
    </xf>
    <xf numFmtId="3" fontId="27" fillId="0" borderId="11" xfId="36" quotePrefix="1" applyNumberFormat="1" applyFont="1" applyBorder="1" applyAlignment="1">
      <alignment horizontal="center" vertical="center"/>
    </xf>
    <xf numFmtId="3" fontId="27" fillId="0" borderId="0" xfId="36" quotePrefix="1" applyNumberFormat="1" applyFont="1" applyAlignment="1">
      <alignment horizontal="center" vertical="center"/>
    </xf>
    <xf numFmtId="0" fontId="70" fillId="0" borderId="11" xfId="36" applyFont="1" applyBorder="1" applyAlignment="1">
      <alignment horizontal="center" vertical="center" wrapText="1"/>
    </xf>
    <xf numFmtId="0" fontId="70" fillId="0" borderId="0" xfId="36" applyFont="1" applyAlignment="1">
      <alignment horizontal="center" vertical="center"/>
    </xf>
    <xf numFmtId="0" fontId="70" fillId="0" borderId="12" xfId="36" applyFont="1" applyBorder="1" applyAlignment="1">
      <alignment horizontal="center" vertical="center"/>
    </xf>
    <xf numFmtId="0" fontId="37" fillId="0" borderId="11" xfId="36" applyFont="1" applyBorder="1" applyAlignment="1">
      <alignment horizontal="center" vertical="center"/>
    </xf>
    <xf numFmtId="0" fontId="37" fillId="0" borderId="12" xfId="36" applyFont="1" applyBorder="1" applyAlignment="1">
      <alignment horizontal="center" vertical="center"/>
    </xf>
    <xf numFmtId="0" fontId="27" fillId="0" borderId="0" xfId="36" applyFont="1" applyAlignment="1">
      <alignment horizontal="center" vertical="center" shrinkToFit="1"/>
    </xf>
    <xf numFmtId="0" fontId="46" fillId="0" borderId="11" xfId="36" applyFont="1" applyBorder="1" applyAlignment="1">
      <alignment horizontal="center" vertical="center"/>
    </xf>
    <xf numFmtId="0" fontId="46" fillId="0" borderId="12" xfId="36" applyFont="1" applyBorder="1" applyAlignment="1">
      <alignment horizontal="center" vertical="center"/>
    </xf>
    <xf numFmtId="0" fontId="27" fillId="24" borderId="0" xfId="36" applyFont="1" applyFill="1" applyAlignment="1">
      <alignment horizontal="center" vertical="center"/>
    </xf>
    <xf numFmtId="0" fontId="13" fillId="0" borderId="0" xfId="0" quotePrefix="1" applyFont="1" applyAlignment="1">
      <alignment horizontal="center" vertical="center"/>
    </xf>
    <xf numFmtId="0" fontId="33" fillId="0" borderId="0" xfId="0" applyFont="1" applyAlignment="1">
      <alignment horizontal="center" vertical="center"/>
    </xf>
    <xf numFmtId="0" fontId="33" fillId="0" borderId="0" xfId="0" quotePrefix="1" applyFont="1" applyAlignment="1">
      <alignment horizontal="center" vertical="center"/>
    </xf>
    <xf numFmtId="0" fontId="50" fillId="0" borderId="11" xfId="0" quotePrefix="1" applyFont="1" applyBorder="1" applyAlignment="1">
      <alignment horizontal="center" vertical="center"/>
    </xf>
    <xf numFmtId="0" fontId="50" fillId="0" borderId="12" xfId="0" quotePrefix="1" applyFont="1" applyBorder="1" applyAlignment="1">
      <alignment horizontal="center" vertical="center"/>
    </xf>
    <xf numFmtId="0" fontId="73" fillId="0" borderId="0" xfId="0" applyFont="1"/>
    <xf numFmtId="0" fontId="68" fillId="0" borderId="0" xfId="32" applyFont="1" applyAlignment="1" applyProtection="1"/>
    <xf numFmtId="3" fontId="27" fillId="0" borderId="12" xfId="36" applyNumberFormat="1" applyFont="1" applyBorder="1" applyAlignment="1">
      <alignment horizontal="center" vertical="center"/>
    </xf>
    <xf numFmtId="0" fontId="51" fillId="26" borderId="12" xfId="36" applyFont="1" applyFill="1" applyBorder="1"/>
    <xf numFmtId="169" fontId="44" fillId="0" borderId="11" xfId="36" applyNumberFormat="1" applyFont="1" applyBorder="1" applyAlignment="1">
      <alignment horizontal="center"/>
    </xf>
    <xf numFmtId="169" fontId="44" fillId="0" borderId="12" xfId="36" applyNumberFormat="1" applyFont="1" applyBorder="1" applyAlignment="1">
      <alignment horizontal="center"/>
    </xf>
    <xf numFmtId="0" fontId="44" fillId="0" borderId="11" xfId="36" applyFont="1" applyBorder="1" applyAlignment="1">
      <alignment horizontal="center"/>
    </xf>
    <xf numFmtId="0" fontId="44" fillId="0" borderId="12" xfId="36" applyFont="1" applyBorder="1" applyAlignment="1">
      <alignment horizontal="center"/>
    </xf>
    <xf numFmtId="169" fontId="44" fillId="0" borderId="12" xfId="36" quotePrefix="1" applyNumberFormat="1" applyFont="1" applyBorder="1" applyAlignment="1">
      <alignment horizontal="center"/>
    </xf>
    <xf numFmtId="0" fontId="1" fillId="0" borderId="0" xfId="36" applyAlignment="1">
      <alignment horizontal="center"/>
    </xf>
    <xf numFmtId="170" fontId="44" fillId="0" borderId="18" xfId="36" applyNumberFormat="1" applyFont="1" applyBorder="1" applyAlignment="1">
      <alignment horizontal="center"/>
    </xf>
    <xf numFmtId="3" fontId="1" fillId="0" borderId="0" xfId="36" applyNumberFormat="1" applyAlignment="1">
      <alignment horizontal="right"/>
    </xf>
    <xf numFmtId="3" fontId="44" fillId="0" borderId="18" xfId="36" applyNumberFormat="1" applyFont="1" applyBorder="1" applyAlignment="1">
      <alignment horizontal="center"/>
    </xf>
    <xf numFmtId="0" fontId="74" fillId="0" borderId="0" xfId="32" applyFont="1" applyAlignment="1" applyProtection="1"/>
    <xf numFmtId="0" fontId="74" fillId="0" borderId="0" xfId="36" applyFont="1"/>
    <xf numFmtId="0" fontId="75" fillId="0" borderId="0" xfId="36" applyFont="1" applyAlignment="1">
      <alignment horizontal="center"/>
    </xf>
    <xf numFmtId="0" fontId="74" fillId="0" borderId="12" xfId="32" applyFont="1" applyBorder="1" applyAlignment="1" applyProtection="1"/>
    <xf numFmtId="0" fontId="74" fillId="0" borderId="0" xfId="0" applyFont="1"/>
    <xf numFmtId="0" fontId="51" fillId="0" borderId="0" xfId="36" applyFont="1"/>
    <xf numFmtId="0" fontId="76" fillId="0" borderId="11" xfId="32" applyFont="1" applyBorder="1" applyAlignment="1" applyProtection="1"/>
    <xf numFmtId="3" fontId="77" fillId="27" borderId="18" xfId="36" applyNumberFormat="1" applyFont="1" applyFill="1" applyBorder="1" applyAlignment="1">
      <alignment horizontal="center"/>
    </xf>
    <xf numFmtId="0" fontId="26" fillId="33" borderId="0" xfId="36" applyFont="1" applyFill="1"/>
    <xf numFmtId="0" fontId="22" fillId="33" borderId="0" xfId="36" applyFont="1" applyFill="1"/>
    <xf numFmtId="0" fontId="22" fillId="33" borderId="0" xfId="36" applyFont="1" applyFill="1" applyAlignment="1">
      <alignment horizontal="center"/>
    </xf>
    <xf numFmtId="0" fontId="23" fillId="33" borderId="11" xfId="36" applyFont="1" applyFill="1" applyBorder="1" applyAlignment="1">
      <alignment horizontal="center"/>
    </xf>
    <xf numFmtId="167" fontId="22" fillId="33" borderId="0" xfId="36" applyNumberFormat="1" applyFont="1" applyFill="1" applyAlignment="1">
      <alignment horizontal="center"/>
    </xf>
    <xf numFmtId="0" fontId="47" fillId="33" borderId="12" xfId="36" applyFont="1" applyFill="1" applyBorder="1"/>
    <xf numFmtId="0" fontId="51" fillId="33" borderId="0" xfId="36" applyFont="1" applyFill="1"/>
    <xf numFmtId="0" fontId="22" fillId="33" borderId="11" xfId="36" applyFont="1" applyFill="1" applyBorder="1"/>
    <xf numFmtId="3" fontId="22" fillId="33" borderId="0" xfId="36" applyNumberFormat="1" applyFont="1" applyFill="1"/>
    <xf numFmtId="3" fontId="22" fillId="33" borderId="12" xfId="36" applyNumberFormat="1" applyFont="1" applyFill="1" applyBorder="1"/>
    <xf numFmtId="165" fontId="22" fillId="33" borderId="11" xfId="36" applyNumberFormat="1" applyFont="1" applyFill="1" applyBorder="1"/>
    <xf numFmtId="165" fontId="22" fillId="33" borderId="0" xfId="36" applyNumberFormat="1" applyFont="1" applyFill="1"/>
    <xf numFmtId="3" fontId="22" fillId="33" borderId="11" xfId="36" applyNumberFormat="1" applyFont="1" applyFill="1" applyBorder="1"/>
    <xf numFmtId="0" fontId="22" fillId="33" borderId="12" xfId="36" applyFont="1" applyFill="1" applyBorder="1" applyAlignment="1">
      <alignment horizontal="center"/>
    </xf>
    <xf numFmtId="165" fontId="22" fillId="33" borderId="12" xfId="36" applyNumberFormat="1" applyFont="1" applyFill="1" applyBorder="1" applyAlignment="1">
      <alignment horizontal="right"/>
    </xf>
    <xf numFmtId="0" fontId="38" fillId="33" borderId="11" xfId="36" applyFont="1" applyFill="1" applyBorder="1"/>
    <xf numFmtId="0" fontId="38" fillId="33" borderId="12" xfId="36" applyFont="1" applyFill="1" applyBorder="1"/>
    <xf numFmtId="170" fontId="44" fillId="33" borderId="18" xfId="36" applyNumberFormat="1" applyFont="1" applyFill="1" applyBorder="1" applyAlignment="1">
      <alignment horizontal="center"/>
    </xf>
    <xf numFmtId="170" fontId="44" fillId="33" borderId="0" xfId="36" applyNumberFormat="1" applyFont="1" applyFill="1" applyAlignment="1">
      <alignment horizontal="center"/>
    </xf>
    <xf numFmtId="0" fontId="27" fillId="27" borderId="0" xfId="37" applyFont="1" applyFill="1"/>
    <xf numFmtId="0" fontId="26" fillId="34" borderId="0" xfId="36" applyFont="1" applyFill="1"/>
    <xf numFmtId="0" fontId="22" fillId="34" borderId="0" xfId="36" applyFont="1" applyFill="1"/>
    <xf numFmtId="0" fontId="27" fillId="34" borderId="0" xfId="37" applyFont="1" applyFill="1"/>
    <xf numFmtId="0" fontId="28" fillId="34" borderId="0" xfId="37" applyFont="1" applyFill="1"/>
    <xf numFmtId="0" fontId="13" fillId="34" borderId="0" xfId="0" applyFont="1" applyFill="1"/>
    <xf numFmtId="0" fontId="22" fillId="34" borderId="0" xfId="0" applyFont="1" applyFill="1" applyAlignment="1">
      <alignment horizontal="center"/>
    </xf>
    <xf numFmtId="0" fontId="22" fillId="34" borderId="0" xfId="36" applyFont="1" applyFill="1" applyAlignment="1">
      <alignment horizontal="center"/>
    </xf>
    <xf numFmtId="0" fontId="51" fillId="34" borderId="0" xfId="36" applyFont="1" applyFill="1"/>
    <xf numFmtId="0" fontId="22" fillId="34" borderId="11" xfId="36" applyFont="1" applyFill="1" applyBorder="1"/>
    <xf numFmtId="3" fontId="22" fillId="34" borderId="0" xfId="36" applyNumberFormat="1" applyFont="1" applyFill="1"/>
    <xf numFmtId="3" fontId="22" fillId="34" borderId="12" xfId="36" applyNumberFormat="1" applyFont="1" applyFill="1" applyBorder="1"/>
    <xf numFmtId="3" fontId="22" fillId="34" borderId="11" xfId="36" applyNumberFormat="1" applyFont="1" applyFill="1" applyBorder="1"/>
    <xf numFmtId="0" fontId="22" fillId="34" borderId="12" xfId="36" applyFont="1" applyFill="1" applyBorder="1" applyAlignment="1">
      <alignment horizontal="center"/>
    </xf>
    <xf numFmtId="0" fontId="38" fillId="34" borderId="12" xfId="36" applyFont="1" applyFill="1" applyBorder="1"/>
    <xf numFmtId="169" fontId="22" fillId="34" borderId="0" xfId="36" applyNumberFormat="1" applyFont="1" applyFill="1" applyAlignment="1">
      <alignment horizontal="center"/>
    </xf>
    <xf numFmtId="169" fontId="44" fillId="34" borderId="11" xfId="36" applyNumberFormat="1" applyFont="1" applyFill="1" applyBorder="1" applyAlignment="1">
      <alignment horizontal="center"/>
    </xf>
    <xf numFmtId="169" fontId="44" fillId="34" borderId="12" xfId="36" applyNumberFormat="1" applyFont="1" applyFill="1" applyBorder="1" applyAlignment="1">
      <alignment horizontal="center"/>
    </xf>
    <xf numFmtId="170" fontId="44" fillId="34" borderId="18" xfId="36" applyNumberFormat="1" applyFont="1" applyFill="1" applyBorder="1" applyAlignment="1">
      <alignment horizontal="center"/>
    </xf>
    <xf numFmtId="170" fontId="44" fillId="34" borderId="0" xfId="36" applyNumberFormat="1" applyFont="1" applyFill="1" applyAlignment="1">
      <alignment horizontal="center"/>
    </xf>
    <xf numFmtId="3" fontId="44" fillId="34" borderId="0" xfId="36" applyNumberFormat="1" applyFont="1" applyFill="1" applyAlignment="1">
      <alignment horizontal="center"/>
    </xf>
    <xf numFmtId="0" fontId="68" fillId="34" borderId="0" xfId="36" applyFont="1" applyFill="1"/>
    <xf numFmtId="0" fontId="68" fillId="34" borderId="12" xfId="36" applyFont="1" applyFill="1" applyBorder="1"/>
    <xf numFmtId="0" fontId="29" fillId="34" borderId="0" xfId="36" applyFont="1" applyFill="1"/>
    <xf numFmtId="165" fontId="29" fillId="34" borderId="0" xfId="34" applyNumberFormat="1" applyFont="1" applyFill="1"/>
    <xf numFmtId="0" fontId="23" fillId="34" borderId="11" xfId="36" applyFont="1" applyFill="1" applyBorder="1" applyAlignment="1">
      <alignment horizontal="center"/>
    </xf>
    <xf numFmtId="167" fontId="22" fillId="34" borderId="0" xfId="36" applyNumberFormat="1" applyFont="1" applyFill="1" applyAlignment="1">
      <alignment horizontal="center"/>
    </xf>
    <xf numFmtId="0" fontId="47" fillId="34" borderId="12" xfId="36" applyFont="1" applyFill="1" applyBorder="1"/>
    <xf numFmtId="168" fontId="40" fillId="34" borderId="0" xfId="36" applyNumberFormat="1" applyFont="1" applyFill="1" applyAlignment="1">
      <alignment horizontal="center"/>
    </xf>
    <xf numFmtId="0" fontId="22" fillId="34" borderId="12" xfId="36" applyFont="1" applyFill="1" applyBorder="1"/>
    <xf numFmtId="0" fontId="61" fillId="34" borderId="0" xfId="32" applyFont="1" applyFill="1" applyAlignment="1" applyProtection="1"/>
    <xf numFmtId="0" fontId="68" fillId="34" borderId="11" xfId="36" applyFont="1" applyFill="1" applyBorder="1"/>
    <xf numFmtId="0" fontId="38" fillId="34" borderId="11" xfId="36" applyFont="1" applyFill="1" applyBorder="1"/>
    <xf numFmtId="0" fontId="44" fillId="34" borderId="11" xfId="36" applyFont="1" applyFill="1" applyBorder="1" applyAlignment="1">
      <alignment horizontal="center"/>
    </xf>
    <xf numFmtId="0" fontId="44" fillId="34" borderId="12" xfId="36" applyFont="1" applyFill="1" applyBorder="1" applyAlignment="1">
      <alignment horizontal="center"/>
    </xf>
    <xf numFmtId="3" fontId="44" fillId="34" borderId="18" xfId="36" applyNumberFormat="1" applyFont="1" applyFill="1" applyBorder="1" applyAlignment="1">
      <alignment horizontal="center"/>
    </xf>
    <xf numFmtId="0" fontId="71" fillId="34" borderId="11" xfId="32" applyFont="1" applyFill="1" applyBorder="1" applyAlignment="1" applyProtection="1"/>
    <xf numFmtId="0" fontId="62" fillId="34" borderId="0" xfId="32" applyFont="1" applyFill="1" applyAlignment="1" applyProtection="1"/>
    <xf numFmtId="0" fontId="29" fillId="34" borderId="0" xfId="36" quotePrefix="1" applyFont="1" applyFill="1" applyAlignment="1">
      <alignment horizontal="left"/>
    </xf>
    <xf numFmtId="0" fontId="26" fillId="29" borderId="0" xfId="36" applyFont="1" applyFill="1"/>
    <xf numFmtId="0" fontId="22" fillId="29" borderId="0" xfId="36" applyFont="1" applyFill="1" applyAlignment="1">
      <alignment horizontal="center"/>
    </xf>
    <xf numFmtId="0" fontId="23" fillId="29" borderId="11" xfId="36" applyFont="1" applyFill="1" applyBorder="1" applyAlignment="1">
      <alignment horizontal="center"/>
    </xf>
    <xf numFmtId="167" fontId="22" fillId="29" borderId="0" xfId="36" applyNumberFormat="1" applyFont="1" applyFill="1" applyAlignment="1">
      <alignment horizontal="center"/>
    </xf>
    <xf numFmtId="0" fontId="47" fillId="29" borderId="12" xfId="36" applyFont="1" applyFill="1" applyBorder="1"/>
    <xf numFmtId="0" fontId="51" fillId="29" borderId="0" xfId="36" applyFont="1" applyFill="1"/>
    <xf numFmtId="0" fontId="22" fillId="29" borderId="11" xfId="36" applyFont="1" applyFill="1" applyBorder="1"/>
    <xf numFmtId="3" fontId="22" fillId="29" borderId="0" xfId="36" applyNumberFormat="1" applyFont="1" applyFill="1"/>
    <xf numFmtId="3" fontId="22" fillId="29" borderId="12" xfId="36" applyNumberFormat="1" applyFont="1" applyFill="1" applyBorder="1"/>
    <xf numFmtId="3" fontId="22" fillId="29" borderId="11" xfId="36" applyNumberFormat="1" applyFont="1" applyFill="1" applyBorder="1"/>
    <xf numFmtId="0" fontId="22" fillId="29" borderId="12" xfId="36" applyFont="1" applyFill="1" applyBorder="1" applyAlignment="1">
      <alignment horizontal="center"/>
    </xf>
    <xf numFmtId="0" fontId="38" fillId="29" borderId="11" xfId="36" applyFont="1" applyFill="1" applyBorder="1"/>
    <xf numFmtId="0" fontId="38" fillId="29" borderId="12" xfId="36" applyFont="1" applyFill="1" applyBorder="1"/>
    <xf numFmtId="170" fontId="44" fillId="29" borderId="18" xfId="36" applyNumberFormat="1" applyFont="1" applyFill="1" applyBorder="1" applyAlignment="1">
      <alignment horizontal="center"/>
    </xf>
    <xf numFmtId="170" fontId="44" fillId="29" borderId="0" xfId="36" applyNumberFormat="1" applyFont="1" applyFill="1" applyAlignment="1">
      <alignment horizontal="center"/>
    </xf>
    <xf numFmtId="0" fontId="22" fillId="29" borderId="12" xfId="36" applyFont="1" applyFill="1" applyBorder="1"/>
    <xf numFmtId="3" fontId="44" fillId="29" borderId="0" xfId="36" applyNumberFormat="1" applyFont="1" applyFill="1" applyAlignment="1">
      <alignment horizontal="center"/>
    </xf>
    <xf numFmtId="0" fontId="27" fillId="29" borderId="0" xfId="37" applyFont="1" applyFill="1"/>
    <xf numFmtId="0" fontId="28" fillId="29" borderId="0" xfId="37" applyFont="1" applyFill="1"/>
    <xf numFmtId="0" fontId="13" fillId="29" borderId="0" xfId="0" applyFont="1" applyFill="1"/>
    <xf numFmtId="0" fontId="22" fillId="29" borderId="0" xfId="0" applyFont="1" applyFill="1" applyAlignment="1">
      <alignment horizontal="center"/>
    </xf>
    <xf numFmtId="168" fontId="40" fillId="29" borderId="0" xfId="36" applyNumberFormat="1" applyFont="1" applyFill="1" applyAlignment="1">
      <alignment horizontal="center"/>
    </xf>
    <xf numFmtId="0" fontId="59" fillId="29" borderId="0" xfId="36" applyFont="1" applyFill="1"/>
    <xf numFmtId="0" fontId="68" fillId="29" borderId="11" xfId="32" applyFont="1" applyFill="1" applyBorder="1" applyAlignment="1" applyProtection="1"/>
    <xf numFmtId="0" fontId="68" fillId="29" borderId="0" xfId="36" applyFont="1" applyFill="1"/>
    <xf numFmtId="0" fontId="71" fillId="29" borderId="12" xfId="32" applyFont="1" applyFill="1" applyBorder="1" applyAlignment="1" applyProtection="1"/>
    <xf numFmtId="169" fontId="22" fillId="29" borderId="0" xfId="36" applyNumberFormat="1" applyFont="1" applyFill="1" applyAlignment="1">
      <alignment horizontal="center"/>
    </xf>
    <xf numFmtId="169" fontId="44" fillId="29" borderId="11" xfId="36" applyNumberFormat="1" applyFont="1" applyFill="1" applyBorder="1" applyAlignment="1">
      <alignment horizontal="center"/>
    </xf>
    <xf numFmtId="169" fontId="44" fillId="29" borderId="12" xfId="36" applyNumberFormat="1" applyFont="1" applyFill="1" applyBorder="1" applyAlignment="1">
      <alignment horizontal="center"/>
    </xf>
    <xf numFmtId="3" fontId="44" fillId="29" borderId="18" xfId="36" applyNumberFormat="1" applyFont="1" applyFill="1" applyBorder="1" applyAlignment="1">
      <alignment horizontal="center"/>
    </xf>
    <xf numFmtId="0" fontId="26" fillId="35" borderId="0" xfId="36" applyFont="1" applyFill="1"/>
    <xf numFmtId="0" fontId="22" fillId="35" borderId="0" xfId="36" applyFont="1" applyFill="1"/>
    <xf numFmtId="0" fontId="22" fillId="35" borderId="0" xfId="36" applyFont="1" applyFill="1" applyAlignment="1">
      <alignment horizontal="center"/>
    </xf>
    <xf numFmtId="0" fontId="23" fillId="35" borderId="11" xfId="36" applyFont="1" applyFill="1" applyBorder="1" applyAlignment="1">
      <alignment horizontal="center"/>
    </xf>
    <xf numFmtId="167" fontId="22" fillId="35" borderId="0" xfId="36" applyNumberFormat="1" applyFont="1" applyFill="1" applyAlignment="1">
      <alignment horizontal="center"/>
    </xf>
    <xf numFmtId="0" fontId="51" fillId="35" borderId="0" xfId="36" applyFont="1" applyFill="1"/>
    <xf numFmtId="0" fontId="22" fillId="35" borderId="11" xfId="36" applyFont="1" applyFill="1" applyBorder="1"/>
    <xf numFmtId="3" fontId="22" fillId="35" borderId="0" xfId="36" applyNumberFormat="1" applyFont="1" applyFill="1"/>
    <xf numFmtId="3" fontId="22" fillId="35" borderId="12" xfId="36" applyNumberFormat="1" applyFont="1" applyFill="1" applyBorder="1"/>
    <xf numFmtId="165" fontId="22" fillId="35" borderId="11" xfId="36" applyNumberFormat="1" applyFont="1" applyFill="1" applyBorder="1"/>
    <xf numFmtId="165" fontId="22" fillId="35" borderId="0" xfId="36" applyNumberFormat="1" applyFont="1" applyFill="1"/>
    <xf numFmtId="165" fontId="22" fillId="35" borderId="12" xfId="36" applyNumberFormat="1" applyFont="1" applyFill="1" applyBorder="1" applyAlignment="1">
      <alignment horizontal="right"/>
    </xf>
    <xf numFmtId="3" fontId="22" fillId="35" borderId="11" xfId="36" applyNumberFormat="1" applyFont="1" applyFill="1" applyBorder="1"/>
    <xf numFmtId="0" fontId="22" fillId="35" borderId="12" xfId="36" applyFont="1" applyFill="1" applyBorder="1" applyAlignment="1">
      <alignment horizontal="center"/>
    </xf>
    <xf numFmtId="0" fontId="38" fillId="35" borderId="11" xfId="36" applyFont="1" applyFill="1" applyBorder="1"/>
    <xf numFmtId="0" fontId="38" fillId="35" borderId="12" xfId="36" applyFont="1" applyFill="1" applyBorder="1"/>
    <xf numFmtId="170" fontId="44" fillId="35" borderId="18" xfId="36" applyNumberFormat="1" applyFont="1" applyFill="1" applyBorder="1" applyAlignment="1">
      <alignment horizontal="center"/>
    </xf>
    <xf numFmtId="0" fontId="1" fillId="35" borderId="0" xfId="36" applyFill="1" applyAlignment="1">
      <alignment horizontal="center"/>
    </xf>
    <xf numFmtId="170" fontId="44" fillId="35" borderId="0" xfId="36" applyNumberFormat="1" applyFont="1" applyFill="1" applyAlignment="1">
      <alignment horizontal="center"/>
    </xf>
    <xf numFmtId="3" fontId="44" fillId="35" borderId="0" xfId="36" applyNumberFormat="1" applyFont="1" applyFill="1" applyAlignment="1">
      <alignment horizontal="center"/>
    </xf>
    <xf numFmtId="0" fontId="47" fillId="35" borderId="12" xfId="36" applyFont="1" applyFill="1" applyBorder="1"/>
    <xf numFmtId="0" fontId="22" fillId="35" borderId="12" xfId="36" applyFont="1" applyFill="1" applyBorder="1"/>
    <xf numFmtId="3" fontId="24" fillId="35" borderId="0" xfId="36" applyNumberFormat="1" applyFont="1" applyFill="1" applyAlignment="1">
      <alignment horizontal="right"/>
    </xf>
    <xf numFmtId="38" fontId="56" fillId="35" borderId="0" xfId="0" applyNumberFormat="1" applyFont="1" applyFill="1"/>
    <xf numFmtId="38" fontId="57" fillId="35" borderId="0" xfId="0" applyNumberFormat="1" applyFont="1" applyFill="1"/>
    <xf numFmtId="38" fontId="1" fillId="35" borderId="0" xfId="0" applyNumberFormat="1" applyFont="1" applyFill="1"/>
    <xf numFmtId="3" fontId="1" fillId="35" borderId="0" xfId="36" applyNumberFormat="1" applyFill="1" applyAlignment="1">
      <alignment horizontal="right"/>
    </xf>
    <xf numFmtId="0" fontId="27" fillId="35" borderId="0" xfId="37" applyFont="1" applyFill="1"/>
    <xf numFmtId="0" fontId="28" fillId="35" borderId="0" xfId="37" applyFont="1" applyFill="1"/>
    <xf numFmtId="0" fontId="13" fillId="35" borderId="0" xfId="0" applyFont="1" applyFill="1"/>
    <xf numFmtId="0" fontId="22" fillId="35" borderId="0" xfId="0" applyFont="1" applyFill="1" applyAlignment="1">
      <alignment horizontal="center"/>
    </xf>
    <xf numFmtId="168" fontId="40" fillId="35" borderId="0" xfId="36" applyNumberFormat="1" applyFont="1" applyFill="1" applyAlignment="1">
      <alignment horizontal="center"/>
    </xf>
    <xf numFmtId="0" fontId="10" fillId="35" borderId="0" xfId="32" applyFill="1" applyAlignment="1" applyProtection="1"/>
    <xf numFmtId="0" fontId="74" fillId="35" borderId="0" xfId="36" applyFont="1" applyFill="1"/>
    <xf numFmtId="0" fontId="74" fillId="35" borderId="12" xfId="32" applyFont="1" applyFill="1" applyBorder="1" applyAlignment="1" applyProtection="1"/>
    <xf numFmtId="169" fontId="22" fillId="35" borderId="0" xfId="36" applyNumberFormat="1" applyFont="1" applyFill="1" applyAlignment="1">
      <alignment horizontal="center"/>
    </xf>
    <xf numFmtId="169" fontId="44" fillId="35" borderId="11" xfId="36" applyNumberFormat="1" applyFont="1" applyFill="1" applyBorder="1" applyAlignment="1">
      <alignment horizontal="center"/>
    </xf>
    <xf numFmtId="169" fontId="44" fillId="35" borderId="12" xfId="36" applyNumberFormat="1" applyFont="1" applyFill="1" applyBorder="1" applyAlignment="1">
      <alignment horizontal="center"/>
    </xf>
    <xf numFmtId="3" fontId="44" fillId="35" borderId="18" xfId="36" applyNumberFormat="1" applyFont="1" applyFill="1" applyBorder="1" applyAlignment="1">
      <alignment horizontal="center"/>
    </xf>
    <xf numFmtId="0" fontId="74" fillId="35" borderId="0" xfId="0" applyFont="1" applyFill="1"/>
    <xf numFmtId="0" fontId="26" fillId="36" borderId="0" xfId="36" applyFont="1" applyFill="1"/>
    <xf numFmtId="0" fontId="22" fillId="36" borderId="0" xfId="36" applyFont="1" applyFill="1"/>
    <xf numFmtId="0" fontId="27" fillId="36" borderId="0" xfId="37" applyFont="1" applyFill="1"/>
    <xf numFmtId="0" fontId="28" fillId="36" borderId="0" xfId="37" applyFont="1" applyFill="1"/>
    <xf numFmtId="0" fontId="13" fillId="36" borderId="0" xfId="0" applyFont="1" applyFill="1"/>
    <xf numFmtId="0" fontId="22" fillId="36" borderId="0" xfId="0" applyFont="1" applyFill="1" applyAlignment="1">
      <alignment horizontal="center"/>
    </xf>
    <xf numFmtId="0" fontId="22" fillId="36" borderId="0" xfId="36" applyFont="1" applyFill="1" applyAlignment="1">
      <alignment horizontal="center"/>
    </xf>
    <xf numFmtId="167" fontId="22" fillId="36" borderId="0" xfId="36" applyNumberFormat="1" applyFont="1" applyFill="1"/>
    <xf numFmtId="0" fontId="51" fillId="36" borderId="0" xfId="36" applyFont="1" applyFill="1"/>
    <xf numFmtId="0" fontId="22" fillId="36" borderId="11" xfId="36" applyFont="1" applyFill="1" applyBorder="1"/>
    <xf numFmtId="3" fontId="22" fillId="36" borderId="0" xfId="36" applyNumberFormat="1" applyFont="1" applyFill="1"/>
    <xf numFmtId="3" fontId="22" fillId="36" borderId="12" xfId="36" applyNumberFormat="1" applyFont="1" applyFill="1" applyBorder="1"/>
    <xf numFmtId="165" fontId="22" fillId="36" borderId="11" xfId="36" applyNumberFormat="1" applyFont="1" applyFill="1" applyBorder="1"/>
    <xf numFmtId="165" fontId="22" fillId="36" borderId="0" xfId="36" applyNumberFormat="1" applyFont="1" applyFill="1"/>
    <xf numFmtId="3" fontId="22" fillId="36" borderId="11" xfId="36" applyNumberFormat="1" applyFont="1" applyFill="1" applyBorder="1"/>
    <xf numFmtId="0" fontId="22" fillId="36" borderId="12" xfId="36" applyFont="1" applyFill="1" applyBorder="1" applyAlignment="1">
      <alignment horizontal="center"/>
    </xf>
    <xf numFmtId="0" fontId="61" fillId="36" borderId="0" xfId="32" applyFont="1" applyFill="1" applyAlignment="1" applyProtection="1"/>
    <xf numFmtId="165" fontId="22" fillId="36" borderId="12" xfId="36" applyNumberFormat="1" applyFont="1" applyFill="1" applyBorder="1" applyAlignment="1">
      <alignment horizontal="right"/>
    </xf>
    <xf numFmtId="0" fontId="38" fillId="36" borderId="12" xfId="36" applyFont="1" applyFill="1" applyBorder="1"/>
    <xf numFmtId="169" fontId="22" fillId="36" borderId="0" xfId="36" applyNumberFormat="1" applyFont="1" applyFill="1" applyAlignment="1">
      <alignment horizontal="center"/>
    </xf>
    <xf numFmtId="169" fontId="44" fillId="36" borderId="11" xfId="36" applyNumberFormat="1" applyFont="1" applyFill="1" applyBorder="1" applyAlignment="1">
      <alignment horizontal="center"/>
    </xf>
    <xf numFmtId="169" fontId="44" fillId="36" borderId="12" xfId="36" applyNumberFormat="1" applyFont="1" applyFill="1" applyBorder="1" applyAlignment="1">
      <alignment horizontal="center"/>
    </xf>
    <xf numFmtId="170" fontId="44" fillId="36" borderId="18" xfId="36" applyNumberFormat="1" applyFont="1" applyFill="1" applyBorder="1" applyAlignment="1">
      <alignment horizontal="center"/>
    </xf>
    <xf numFmtId="0" fontId="1" fillId="36" borderId="0" xfId="36" applyFill="1" applyAlignment="1">
      <alignment horizontal="center"/>
    </xf>
    <xf numFmtId="170" fontId="44" fillId="36" borderId="0" xfId="36" applyNumberFormat="1" applyFont="1" applyFill="1" applyAlignment="1">
      <alignment horizontal="center"/>
    </xf>
    <xf numFmtId="3" fontId="44" fillId="36" borderId="0" xfId="36" applyNumberFormat="1" applyFont="1" applyFill="1" applyAlignment="1">
      <alignment horizontal="center"/>
    </xf>
    <xf numFmtId="0" fontId="29" fillId="36" borderId="0" xfId="36" applyFont="1" applyFill="1"/>
    <xf numFmtId="165" fontId="29" fillId="36" borderId="0" xfId="34" applyNumberFormat="1" applyFont="1" applyFill="1"/>
    <xf numFmtId="0" fontId="23" fillId="36" borderId="11" xfId="36" applyFont="1" applyFill="1" applyBorder="1" applyAlignment="1">
      <alignment horizontal="center"/>
    </xf>
    <xf numFmtId="167" fontId="22" fillId="36" borderId="0" xfId="36" applyNumberFormat="1" applyFont="1" applyFill="1" applyAlignment="1">
      <alignment horizontal="center"/>
    </xf>
    <xf numFmtId="0" fontId="47" fillId="36" borderId="12" xfId="36" applyFont="1" applyFill="1" applyBorder="1"/>
    <xf numFmtId="168" fontId="40" fillId="36" borderId="0" xfId="36" applyNumberFormat="1" applyFont="1" applyFill="1" applyAlignment="1">
      <alignment horizontal="center"/>
    </xf>
    <xf numFmtId="0" fontId="22" fillId="36" borderId="12" xfId="36" applyFont="1" applyFill="1" applyBorder="1"/>
    <xf numFmtId="0" fontId="59" fillId="36" borderId="0" xfId="36" applyFont="1" applyFill="1"/>
    <xf numFmtId="0" fontId="68" fillId="36" borderId="11" xfId="36" applyFont="1" applyFill="1" applyBorder="1"/>
    <xf numFmtId="0" fontId="68" fillId="36" borderId="0" xfId="36" applyFont="1" applyFill="1"/>
    <xf numFmtId="0" fontId="68" fillId="36" borderId="12" xfId="36" applyFont="1" applyFill="1" applyBorder="1"/>
    <xf numFmtId="0" fontId="38" fillId="36" borderId="11" xfId="36" applyFont="1" applyFill="1" applyBorder="1"/>
    <xf numFmtId="0" fontId="44" fillId="36" borderId="11" xfId="36" applyFont="1" applyFill="1" applyBorder="1" applyAlignment="1">
      <alignment horizontal="center"/>
    </xf>
    <xf numFmtId="0" fontId="44" fillId="36" borderId="12" xfId="36" applyFont="1" applyFill="1" applyBorder="1" applyAlignment="1">
      <alignment horizontal="center"/>
    </xf>
    <xf numFmtId="3" fontId="44" fillId="36" borderId="18" xfId="36" applyNumberFormat="1" applyFont="1" applyFill="1" applyBorder="1" applyAlignment="1">
      <alignment horizontal="center"/>
    </xf>
    <xf numFmtId="165" fontId="38" fillId="36" borderId="11" xfId="36" applyNumberFormat="1" applyFont="1" applyFill="1" applyBorder="1"/>
    <xf numFmtId="0" fontId="28" fillId="33" borderId="0" xfId="37" applyFont="1" applyFill="1"/>
    <xf numFmtId="0" fontId="13" fillId="33" borderId="0" xfId="0" applyFont="1" applyFill="1"/>
    <xf numFmtId="0" fontId="22" fillId="33" borderId="0" xfId="0" applyFont="1" applyFill="1" applyAlignment="1">
      <alignment horizontal="center"/>
    </xf>
    <xf numFmtId="168" fontId="40" fillId="33" borderId="0" xfId="36" applyNumberFormat="1" applyFont="1" applyFill="1" applyAlignment="1">
      <alignment horizontal="center"/>
    </xf>
    <xf numFmtId="0" fontId="51" fillId="33" borderId="12" xfId="36" applyFont="1" applyFill="1" applyBorder="1"/>
    <xf numFmtId="0" fontId="22" fillId="33" borderId="12" xfId="36" applyFont="1" applyFill="1" applyBorder="1"/>
    <xf numFmtId="0" fontId="10" fillId="33" borderId="0" xfId="32" applyFill="1" applyAlignment="1" applyProtection="1"/>
    <xf numFmtId="0" fontId="74" fillId="33" borderId="0" xfId="32" applyFont="1" applyFill="1" applyAlignment="1" applyProtection="1"/>
    <xf numFmtId="0" fontId="74" fillId="33" borderId="0" xfId="0" applyFont="1" applyFill="1"/>
    <xf numFmtId="0" fontId="74" fillId="33" borderId="0" xfId="36" applyFont="1" applyFill="1"/>
    <xf numFmtId="169" fontId="22" fillId="33" borderId="0" xfId="36" applyNumberFormat="1" applyFont="1" applyFill="1" applyAlignment="1">
      <alignment horizontal="center"/>
    </xf>
    <xf numFmtId="169" fontId="44" fillId="33" borderId="11" xfId="36" applyNumberFormat="1" applyFont="1" applyFill="1" applyBorder="1" applyAlignment="1">
      <alignment horizontal="center"/>
    </xf>
    <xf numFmtId="169" fontId="44" fillId="33" borderId="12" xfId="36" applyNumberFormat="1" applyFont="1" applyFill="1" applyBorder="1" applyAlignment="1">
      <alignment horizontal="center"/>
    </xf>
    <xf numFmtId="3" fontId="44" fillId="33" borderId="0" xfId="36" applyNumberFormat="1" applyFont="1" applyFill="1" applyAlignment="1">
      <alignment horizontal="center"/>
    </xf>
    <xf numFmtId="3" fontId="44" fillId="33" borderId="18" xfId="36" applyNumberFormat="1" applyFont="1" applyFill="1" applyBorder="1" applyAlignment="1">
      <alignment horizontal="center"/>
    </xf>
    <xf numFmtId="0" fontId="22" fillId="35" borderId="18" xfId="36" applyFont="1" applyFill="1" applyBorder="1" applyAlignment="1">
      <alignment horizontal="center"/>
    </xf>
    <xf numFmtId="0" fontId="22" fillId="0" borderId="18" xfId="36" applyFont="1" applyBorder="1" applyAlignment="1">
      <alignment horizontal="center"/>
    </xf>
    <xf numFmtId="0" fontId="22" fillId="34" borderId="18" xfId="36" applyFont="1" applyFill="1" applyBorder="1" applyAlignment="1">
      <alignment horizontal="center"/>
    </xf>
    <xf numFmtId="0" fontId="22" fillId="36" borderId="18" xfId="36" applyFont="1" applyFill="1" applyBorder="1" applyAlignment="1">
      <alignment horizontal="center"/>
    </xf>
    <xf numFmtId="0" fontId="22" fillId="29" borderId="18" xfId="36" applyFont="1" applyFill="1" applyBorder="1" applyAlignment="1">
      <alignment horizontal="center"/>
    </xf>
    <xf numFmtId="0" fontId="22" fillId="33" borderId="18" xfId="36" applyFont="1" applyFill="1" applyBorder="1" applyAlignment="1">
      <alignment horizontal="center"/>
    </xf>
    <xf numFmtId="0" fontId="27" fillId="37" borderId="0" xfId="37" applyFont="1" applyFill="1"/>
    <xf numFmtId="0" fontId="28" fillId="37" borderId="0" xfId="37" applyFont="1" applyFill="1"/>
    <xf numFmtId="0" fontId="13" fillId="37" borderId="0" xfId="0" applyFont="1" applyFill="1"/>
    <xf numFmtId="0" fontId="22" fillId="37" borderId="0" xfId="0" applyFont="1" applyFill="1" applyAlignment="1">
      <alignment horizontal="center"/>
    </xf>
    <xf numFmtId="0" fontId="22" fillId="37" borderId="0" xfId="36" applyFont="1" applyFill="1" applyAlignment="1">
      <alignment horizontal="center"/>
    </xf>
    <xf numFmtId="0" fontId="51" fillId="37" borderId="0" xfId="36" applyFont="1" applyFill="1"/>
    <xf numFmtId="0" fontId="22" fillId="37" borderId="11" xfId="36" applyFont="1" applyFill="1" applyBorder="1"/>
    <xf numFmtId="0" fontId="22" fillId="37" borderId="0" xfId="36" applyFont="1" applyFill="1"/>
    <xf numFmtId="3" fontId="22" fillId="37" borderId="0" xfId="36" applyNumberFormat="1" applyFont="1" applyFill="1"/>
    <xf numFmtId="3" fontId="22" fillId="37" borderId="12" xfId="36" applyNumberFormat="1" applyFont="1" applyFill="1" applyBorder="1"/>
    <xf numFmtId="3" fontId="22" fillId="37" borderId="11" xfId="36" applyNumberFormat="1" applyFont="1" applyFill="1" applyBorder="1"/>
    <xf numFmtId="0" fontId="22" fillId="37" borderId="12" xfId="36" applyFont="1" applyFill="1" applyBorder="1" applyAlignment="1">
      <alignment horizontal="center"/>
    </xf>
    <xf numFmtId="0" fontId="22" fillId="37" borderId="18" xfId="36" applyFont="1" applyFill="1" applyBorder="1" applyAlignment="1">
      <alignment horizontal="center"/>
    </xf>
    <xf numFmtId="165" fontId="22" fillId="37" borderId="11" xfId="36" applyNumberFormat="1" applyFont="1" applyFill="1" applyBorder="1"/>
    <xf numFmtId="165" fontId="22" fillId="37" borderId="0" xfId="36" applyNumberFormat="1" applyFont="1" applyFill="1"/>
    <xf numFmtId="165" fontId="22" fillId="37" borderId="12" xfId="36" applyNumberFormat="1" applyFont="1" applyFill="1" applyBorder="1" applyAlignment="1">
      <alignment horizontal="right"/>
    </xf>
    <xf numFmtId="0" fontId="68" fillId="37" borderId="0" xfId="36" applyFont="1" applyFill="1"/>
    <xf numFmtId="0" fontId="68" fillId="37" borderId="12" xfId="36" applyFont="1" applyFill="1" applyBorder="1"/>
    <xf numFmtId="0" fontId="38" fillId="37" borderId="12" xfId="36" applyFont="1" applyFill="1" applyBorder="1"/>
    <xf numFmtId="169" fontId="44" fillId="37" borderId="11" xfId="36" applyNumberFormat="1" applyFont="1" applyFill="1" applyBorder="1" applyAlignment="1">
      <alignment horizontal="center"/>
    </xf>
    <xf numFmtId="169" fontId="44" fillId="37" borderId="12" xfId="36" applyNumberFormat="1" applyFont="1" applyFill="1" applyBorder="1" applyAlignment="1">
      <alignment horizontal="center"/>
    </xf>
    <xf numFmtId="170" fontId="44" fillId="37" borderId="18" xfId="36" applyNumberFormat="1" applyFont="1" applyFill="1" applyBorder="1" applyAlignment="1">
      <alignment horizontal="center"/>
    </xf>
    <xf numFmtId="170" fontId="44" fillId="37" borderId="0" xfId="36" applyNumberFormat="1" applyFont="1" applyFill="1" applyAlignment="1">
      <alignment horizontal="center"/>
    </xf>
    <xf numFmtId="3" fontId="44" fillId="37" borderId="0" xfId="36" applyNumberFormat="1" applyFont="1" applyFill="1" applyAlignment="1">
      <alignment horizontal="center"/>
    </xf>
    <xf numFmtId="0" fontId="26" fillId="37" borderId="0" xfId="36" applyFont="1" applyFill="1"/>
    <xf numFmtId="0" fontId="23" fillId="37" borderId="11" xfId="36" applyFont="1" applyFill="1" applyBorder="1" applyAlignment="1">
      <alignment horizontal="center"/>
    </xf>
    <xf numFmtId="167" fontId="22" fillId="37" borderId="0" xfId="36" applyNumberFormat="1" applyFont="1" applyFill="1" applyAlignment="1">
      <alignment horizontal="center"/>
    </xf>
    <xf numFmtId="0" fontId="47" fillId="37" borderId="12" xfId="36" applyFont="1" applyFill="1" applyBorder="1"/>
    <xf numFmtId="0" fontId="22" fillId="37" borderId="12" xfId="36" applyFont="1" applyFill="1" applyBorder="1"/>
    <xf numFmtId="0" fontId="44" fillId="37" borderId="11" xfId="36" applyFont="1" applyFill="1" applyBorder="1" applyAlignment="1">
      <alignment horizontal="center"/>
    </xf>
    <xf numFmtId="0" fontId="44" fillId="37" borderId="12" xfId="36" applyFont="1" applyFill="1" applyBorder="1" applyAlignment="1">
      <alignment horizontal="center"/>
    </xf>
    <xf numFmtId="0" fontId="59" fillId="37" borderId="0" xfId="36" applyFont="1" applyFill="1"/>
    <xf numFmtId="0" fontId="29" fillId="37" borderId="0" xfId="36" applyFont="1" applyFill="1"/>
    <xf numFmtId="165" fontId="29" fillId="37" borderId="0" xfId="34" applyNumberFormat="1" applyFont="1" applyFill="1"/>
    <xf numFmtId="168" fontId="40" fillId="37" borderId="0" xfId="36" applyNumberFormat="1" applyFont="1" applyFill="1" applyAlignment="1">
      <alignment horizontal="center"/>
    </xf>
    <xf numFmtId="0" fontId="68" fillId="37" borderId="11" xfId="36" applyFont="1" applyFill="1" applyBorder="1"/>
    <xf numFmtId="0" fontId="38" fillId="37" borderId="11" xfId="36" applyFont="1" applyFill="1" applyBorder="1"/>
    <xf numFmtId="3" fontId="44" fillId="37" borderId="18" xfId="36" applyNumberFormat="1" applyFont="1" applyFill="1" applyBorder="1" applyAlignment="1">
      <alignment horizontal="center"/>
    </xf>
    <xf numFmtId="0" fontId="68" fillId="37" borderId="11" xfId="32" applyFont="1" applyFill="1" applyBorder="1" applyAlignment="1" applyProtection="1"/>
    <xf numFmtId="169" fontId="22" fillId="37" borderId="0" xfId="36" applyNumberFormat="1" applyFont="1" applyFill="1" applyAlignment="1">
      <alignment horizontal="center"/>
    </xf>
    <xf numFmtId="0" fontId="23" fillId="37" borderId="11" xfId="36" quotePrefix="1" applyFont="1" applyFill="1" applyBorder="1" applyAlignment="1">
      <alignment horizontal="center"/>
    </xf>
    <xf numFmtId="0" fontId="51" fillId="37" borderId="12" xfId="36" applyFont="1" applyFill="1" applyBorder="1"/>
    <xf numFmtId="0" fontId="10" fillId="37" borderId="0" xfId="32" applyFill="1" applyAlignment="1" applyProtection="1"/>
    <xf numFmtId="0" fontId="74" fillId="37" borderId="0" xfId="32" applyFont="1" applyFill="1" applyAlignment="1" applyProtection="1"/>
    <xf numFmtId="0" fontId="74" fillId="37" borderId="0" xfId="0" applyFont="1" applyFill="1"/>
    <xf numFmtId="0" fontId="74" fillId="37" borderId="0" xfId="36" applyFont="1" applyFill="1"/>
    <xf numFmtId="0" fontId="74" fillId="37" borderId="12" xfId="32" applyFont="1" applyFill="1" applyBorder="1" applyAlignment="1" applyProtection="1"/>
    <xf numFmtId="0" fontId="68" fillId="35" borderId="11" xfId="32" applyFont="1" applyFill="1" applyBorder="1" applyAlignment="1" applyProtection="1"/>
    <xf numFmtId="0" fontId="68" fillId="35" borderId="0" xfId="36" applyFont="1" applyFill="1"/>
    <xf numFmtId="0" fontId="68" fillId="35" borderId="12" xfId="36" applyFont="1" applyFill="1" applyBorder="1"/>
    <xf numFmtId="0" fontId="29" fillId="36" borderId="0" xfId="36" quotePrefix="1" applyFont="1" applyFill="1" applyAlignment="1">
      <alignment horizontal="left"/>
    </xf>
    <xf numFmtId="0" fontId="22" fillId="36" borderId="11" xfId="36" quotePrefix="1" applyFont="1" applyFill="1" applyBorder="1" applyAlignment="1">
      <alignment horizontal="center"/>
    </xf>
    <xf numFmtId="3" fontId="77" fillId="36" borderId="18" xfId="36" applyNumberFormat="1" applyFont="1" applyFill="1" applyBorder="1" applyAlignment="1">
      <alignment horizontal="center"/>
    </xf>
    <xf numFmtId="0" fontId="68" fillId="0" borderId="0" xfId="36" applyFont="1" applyAlignment="1">
      <alignment horizontal="center" vertical="center"/>
    </xf>
    <xf numFmtId="3" fontId="69" fillId="0" borderId="0" xfId="36" quotePrefix="1" applyNumberFormat="1" applyFont="1" applyAlignment="1">
      <alignment horizontal="center" vertical="center"/>
    </xf>
    <xf numFmtId="0" fontId="74" fillId="33" borderId="12" xfId="32" applyFont="1" applyFill="1" applyBorder="1" applyAlignment="1" applyProtection="1">
      <alignment horizontal="center" vertical="center"/>
    </xf>
    <xf numFmtId="0" fontId="22" fillId="27" borderId="18" xfId="36" applyFont="1" applyFill="1" applyBorder="1" applyAlignment="1">
      <alignment horizontal="center"/>
    </xf>
    <xf numFmtId="0" fontId="51" fillId="36" borderId="12" xfId="36" applyFont="1" applyFill="1" applyBorder="1"/>
    <xf numFmtId="0" fontId="10" fillId="36" borderId="0" xfId="32" applyFill="1" applyAlignment="1" applyProtection="1"/>
    <xf numFmtId="0" fontId="74" fillId="36" borderId="0" xfId="32" applyFont="1" applyFill="1" applyAlignment="1" applyProtection="1"/>
    <xf numFmtId="0" fontId="74" fillId="36" borderId="0" xfId="0" applyFont="1" applyFill="1"/>
    <xf numFmtId="0" fontId="74" fillId="36" borderId="0" xfId="36" applyFont="1" applyFill="1"/>
    <xf numFmtId="0" fontId="74" fillId="36" borderId="12" xfId="32" applyFont="1" applyFill="1" applyBorder="1" applyAlignment="1" applyProtection="1"/>
    <xf numFmtId="0" fontId="79" fillId="0" borderId="11" xfId="32" applyFont="1" applyBorder="1" applyAlignment="1" applyProtection="1"/>
    <xf numFmtId="0" fontId="79" fillId="0" borderId="12" xfId="32" applyFont="1" applyBorder="1" applyAlignment="1" applyProtection="1"/>
    <xf numFmtId="0" fontId="75" fillId="33" borderId="0" xfId="36" applyFont="1" applyFill="1" applyAlignment="1">
      <alignment horizontal="left"/>
    </xf>
    <xf numFmtId="0" fontId="75" fillId="33" borderId="0" xfId="36" applyFont="1" applyFill="1" applyAlignment="1">
      <alignment horizontal="center"/>
    </xf>
    <xf numFmtId="0" fontId="80" fillId="33" borderId="12" xfId="32" applyFont="1" applyFill="1" applyBorder="1" applyAlignment="1" applyProtection="1">
      <alignment horizontal="center" vertical="center"/>
    </xf>
    <xf numFmtId="0" fontId="51" fillId="0" borderId="12" xfId="36" applyFont="1" applyBorder="1"/>
    <xf numFmtId="0" fontId="27" fillId="0" borderId="0" xfId="37" applyFont="1"/>
    <xf numFmtId="0" fontId="22" fillId="0" borderId="25" xfId="36" applyFont="1" applyBorder="1"/>
    <xf numFmtId="3" fontId="74" fillId="35" borderId="0" xfId="0" applyNumberFormat="1" applyFont="1" applyFill="1"/>
    <xf numFmtId="0" fontId="74" fillId="33" borderId="11" xfId="0" applyFont="1" applyFill="1" applyBorder="1"/>
    <xf numFmtId="0" fontId="74" fillId="0" borderId="11" xfId="32" applyFont="1" applyBorder="1" applyAlignment="1" applyProtection="1"/>
    <xf numFmtId="0" fontId="74" fillId="33" borderId="11" xfId="0" applyFont="1" applyFill="1" applyBorder="1" applyAlignment="1">
      <alignment horizontal="left"/>
    </xf>
    <xf numFmtId="0" fontId="75" fillId="33" borderId="11" xfId="36" applyFont="1" applyFill="1" applyBorder="1" applyAlignment="1">
      <alignment horizontal="left"/>
    </xf>
    <xf numFmtId="0" fontId="74" fillId="0" borderId="11" xfId="0" applyFont="1" applyBorder="1"/>
    <xf numFmtId="0" fontId="74" fillId="35" borderId="11" xfId="32" applyFont="1" applyFill="1" applyBorder="1" applyAlignment="1" applyProtection="1"/>
    <xf numFmtId="0" fontId="78" fillId="0" borderId="12" xfId="0" applyFont="1" applyBorder="1"/>
    <xf numFmtId="0" fontId="74" fillId="0" borderId="12" xfId="0" applyFont="1" applyBorder="1"/>
    <xf numFmtId="0" fontId="36" fillId="27" borderId="11" xfId="36" applyFont="1" applyFill="1" applyBorder="1"/>
    <xf numFmtId="0" fontId="38" fillId="0" borderId="18" xfId="36" applyFont="1" applyBorder="1"/>
    <xf numFmtId="0" fontId="82" fillId="0" borderId="0" xfId="36" applyFont="1" applyAlignment="1">
      <alignment horizontal="center"/>
    </xf>
    <xf numFmtId="0" fontId="83" fillId="0" borderId="0" xfId="36" applyFont="1" applyAlignment="1">
      <alignment horizontal="center"/>
    </xf>
    <xf numFmtId="0" fontId="82" fillId="0" borderId="0" xfId="36" applyFont="1"/>
    <xf numFmtId="0" fontId="84" fillId="0" borderId="0" xfId="36" applyFont="1"/>
    <xf numFmtId="3" fontId="82" fillId="0" borderId="0" xfId="36" applyNumberFormat="1" applyFont="1"/>
    <xf numFmtId="0" fontId="85" fillId="0" borderId="0" xfId="36" applyFont="1"/>
    <xf numFmtId="0" fontId="87" fillId="0" borderId="0" xfId="36" applyFont="1"/>
    <xf numFmtId="0" fontId="88" fillId="0" borderId="0" xfId="36" applyFont="1" applyAlignment="1">
      <alignment horizontal="center"/>
    </xf>
    <xf numFmtId="170" fontId="88" fillId="0" borderId="0" xfId="36" applyNumberFormat="1" applyFont="1" applyAlignment="1">
      <alignment horizontal="center"/>
    </xf>
    <xf numFmtId="3" fontId="88" fillId="0" borderId="0" xfId="36" applyNumberFormat="1" applyFont="1" applyAlignment="1">
      <alignment horizontal="center"/>
    </xf>
    <xf numFmtId="0" fontId="82" fillId="24" borderId="0" xfId="36" applyFont="1" applyFill="1"/>
    <xf numFmtId="0" fontId="89" fillId="0" borderId="0" xfId="0" applyFont="1"/>
    <xf numFmtId="0" fontId="90" fillId="0" borderId="0" xfId="0" applyFont="1"/>
    <xf numFmtId="0" fontId="91" fillId="0" borderId="13" xfId="0" applyFont="1" applyBorder="1"/>
    <xf numFmtId="0" fontId="91" fillId="0" borderId="15" xfId="0" applyFont="1" applyBorder="1"/>
    <xf numFmtId="0" fontId="92" fillId="0" borderId="0" xfId="36" quotePrefix="1" applyFont="1" applyAlignment="1">
      <alignment horizontal="center"/>
    </xf>
    <xf numFmtId="0" fontId="93" fillId="0" borderId="0" xfId="36" quotePrefix="1" applyFont="1" applyAlignment="1">
      <alignment horizontal="center"/>
    </xf>
    <xf numFmtId="0" fontId="94" fillId="0" borderId="0" xfId="32" applyFont="1" applyAlignment="1" applyProtection="1"/>
    <xf numFmtId="0" fontId="95" fillId="0" borderId="0" xfId="36" quotePrefix="1" applyFont="1" applyAlignment="1">
      <alignment horizontal="center"/>
    </xf>
    <xf numFmtId="3" fontId="92" fillId="0" borderId="0" xfId="36" quotePrefix="1" applyNumberFormat="1" applyFont="1" applyAlignment="1">
      <alignment horizontal="center"/>
    </xf>
    <xf numFmtId="3" fontId="96" fillId="0" borderId="0" xfId="36" quotePrefix="1" applyNumberFormat="1" applyFont="1" applyAlignment="1">
      <alignment horizontal="center"/>
    </xf>
    <xf numFmtId="0" fontId="89" fillId="0" borderId="0" xfId="0" quotePrefix="1" applyFont="1"/>
    <xf numFmtId="0" fontId="97" fillId="0" borderId="0" xfId="0" applyFont="1"/>
    <xf numFmtId="0" fontId="97" fillId="0" borderId="0" xfId="0" quotePrefix="1" applyFont="1"/>
    <xf numFmtId="0" fontId="91" fillId="0" borderId="11" xfId="0" quotePrefix="1" applyFont="1" applyBorder="1" applyAlignment="1">
      <alignment horizontal="left"/>
    </xf>
    <xf numFmtId="0" fontId="91" fillId="0" borderId="12" xfId="0" quotePrefix="1" applyFont="1" applyBorder="1" applyAlignment="1">
      <alignment horizontal="left"/>
    </xf>
    <xf numFmtId="0" fontId="82" fillId="0" borderId="0" xfId="36" applyFont="1" applyAlignment="1">
      <alignment vertical="center"/>
    </xf>
    <xf numFmtId="0" fontId="98" fillId="0" borderId="0" xfId="36" applyFont="1" applyAlignment="1">
      <alignment vertical="center"/>
    </xf>
    <xf numFmtId="0" fontId="82" fillId="0" borderId="0" xfId="36" applyFont="1" applyAlignment="1">
      <alignment horizontal="center" vertical="center"/>
    </xf>
    <xf numFmtId="3" fontId="82" fillId="0" borderId="0" xfId="36" applyNumberFormat="1" applyFont="1" applyAlignment="1">
      <alignment vertical="center"/>
    </xf>
    <xf numFmtId="0" fontId="82" fillId="24" borderId="0" xfId="36" applyFont="1" applyFill="1" applyAlignment="1">
      <alignment vertical="center"/>
    </xf>
    <xf numFmtId="0" fontId="89" fillId="0" borderId="0" xfId="0" quotePrefix="1" applyFont="1" applyAlignment="1">
      <alignment vertical="center"/>
    </xf>
    <xf numFmtId="0" fontId="97" fillId="0" borderId="0" xfId="0" applyFont="1" applyAlignment="1">
      <alignment vertical="center"/>
    </xf>
    <xf numFmtId="0" fontId="97" fillId="0" borderId="0" xfId="0" quotePrefix="1" applyFont="1" applyAlignment="1">
      <alignment vertical="center"/>
    </xf>
    <xf numFmtId="0" fontId="91" fillId="0" borderId="11" xfId="0" quotePrefix="1" applyFont="1" applyBorder="1" applyAlignment="1">
      <alignment horizontal="left" vertical="center"/>
    </xf>
    <xf numFmtId="0" fontId="91" fillId="0" borderId="12" xfId="0" quotePrefix="1" applyFont="1" applyBorder="1" applyAlignment="1">
      <alignment horizontal="left" vertical="center"/>
    </xf>
    <xf numFmtId="0" fontId="108" fillId="40" borderId="0" xfId="36" applyFont="1" applyFill="1" applyAlignment="1">
      <alignment horizontal="center" vertical="center"/>
    </xf>
    <xf numFmtId="0" fontId="110" fillId="40" borderId="0" xfId="36" applyFont="1" applyFill="1" applyAlignment="1">
      <alignment horizontal="center" vertical="center"/>
    </xf>
    <xf numFmtId="0" fontId="111" fillId="40" borderId="0" xfId="36" quotePrefix="1" applyFont="1" applyFill="1" applyAlignment="1">
      <alignment horizontal="center" vertical="center"/>
    </xf>
    <xf numFmtId="0" fontId="111" fillId="40" borderId="12" xfId="36" applyFont="1" applyFill="1" applyBorder="1" applyAlignment="1">
      <alignment horizontal="center" vertical="center"/>
    </xf>
    <xf numFmtId="0" fontId="111" fillId="40" borderId="11" xfId="36" applyFont="1" applyFill="1" applyBorder="1" applyAlignment="1">
      <alignment horizontal="center" vertical="center" wrapText="1"/>
    </xf>
    <xf numFmtId="0" fontId="111" fillId="40" borderId="0" xfId="36" applyFont="1" applyFill="1" applyAlignment="1">
      <alignment horizontal="center" vertical="center" wrapText="1"/>
    </xf>
    <xf numFmtId="0" fontId="112" fillId="40" borderId="12" xfId="36" applyFont="1" applyFill="1" applyBorder="1" applyAlignment="1">
      <alignment horizontal="center" vertical="center" wrapText="1"/>
    </xf>
    <xf numFmtId="0" fontId="111" fillId="40" borderId="11" xfId="36" applyFont="1" applyFill="1" applyBorder="1" applyAlignment="1">
      <alignment horizontal="center" vertical="center" wrapText="1" shrinkToFit="1"/>
    </xf>
    <xf numFmtId="0" fontId="111" fillId="40" borderId="18" xfId="36" applyFont="1" applyFill="1" applyBorder="1" applyAlignment="1">
      <alignment horizontal="center" vertical="center" wrapText="1" shrinkToFit="1"/>
    </xf>
    <xf numFmtId="3" fontId="111" fillId="40" borderId="0" xfId="36" applyNumberFormat="1" applyFont="1" applyFill="1" applyAlignment="1">
      <alignment horizontal="center" vertical="center" wrapText="1" shrinkToFit="1"/>
    </xf>
    <xf numFmtId="3" fontId="108" fillId="40" borderId="0" xfId="36" applyNumberFormat="1" applyFont="1" applyFill="1" applyAlignment="1">
      <alignment horizontal="center" vertical="center" wrapText="1" shrinkToFit="1"/>
    </xf>
    <xf numFmtId="0" fontId="111" fillId="40" borderId="11" xfId="36" quotePrefix="1" applyFont="1" applyFill="1" applyBorder="1" applyAlignment="1">
      <alignment horizontal="center" vertical="center"/>
    </xf>
    <xf numFmtId="3" fontId="111" fillId="40" borderId="0" xfId="36" applyNumberFormat="1" applyFont="1" applyFill="1" applyAlignment="1">
      <alignment horizontal="center" vertical="center"/>
    </xf>
    <xf numFmtId="3" fontId="111" fillId="40" borderId="12" xfId="36" applyNumberFormat="1" applyFont="1" applyFill="1" applyBorder="1" applyAlignment="1">
      <alignment horizontal="center" vertical="center"/>
    </xf>
    <xf numFmtId="3" fontId="111" fillId="40" borderId="11" xfId="36" quotePrefix="1" applyNumberFormat="1" applyFont="1" applyFill="1" applyBorder="1" applyAlignment="1">
      <alignment horizontal="center" vertical="center"/>
    </xf>
    <xf numFmtId="3" fontId="111" fillId="40" borderId="0" xfId="36" quotePrefix="1" applyNumberFormat="1" applyFont="1" applyFill="1" applyAlignment="1">
      <alignment horizontal="center" vertical="center"/>
    </xf>
    <xf numFmtId="0" fontId="111" fillId="40" borderId="0" xfId="36" applyFont="1" applyFill="1" applyAlignment="1">
      <alignment horizontal="center" vertical="center"/>
    </xf>
    <xf numFmtId="3" fontId="109" fillId="40" borderId="24" xfId="36" applyNumberFormat="1" applyFont="1" applyFill="1" applyBorder="1" applyAlignment="1">
      <alignment horizontal="center" vertical="center" wrapText="1" shrinkToFit="1"/>
    </xf>
    <xf numFmtId="0" fontId="113" fillId="40" borderId="11" xfId="36" applyFont="1" applyFill="1" applyBorder="1" applyAlignment="1">
      <alignment horizontal="center" vertical="center" wrapText="1"/>
    </xf>
    <xf numFmtId="0" fontId="113" fillId="40" borderId="0" xfId="36" applyFont="1" applyFill="1" applyAlignment="1">
      <alignment horizontal="center" vertical="center" wrapText="1"/>
    </xf>
    <xf numFmtId="0" fontId="113" fillId="40" borderId="0" xfId="36" applyFont="1" applyFill="1" applyAlignment="1">
      <alignment horizontal="center" vertical="center"/>
    </xf>
    <xf numFmtId="0" fontId="114" fillId="40" borderId="12" xfId="36" applyFont="1" applyFill="1" applyBorder="1" applyAlignment="1">
      <alignment horizontal="center" vertical="center"/>
    </xf>
    <xf numFmtId="0" fontId="115" fillId="40" borderId="11" xfId="36" applyFont="1" applyFill="1" applyBorder="1" applyAlignment="1">
      <alignment horizontal="center" vertical="center"/>
    </xf>
    <xf numFmtId="0" fontId="115" fillId="40" borderId="12" xfId="36" applyFont="1" applyFill="1" applyBorder="1" applyAlignment="1">
      <alignment horizontal="center" vertical="center"/>
    </xf>
    <xf numFmtId="170" fontId="116" fillId="40" borderId="18" xfId="36" applyNumberFormat="1" applyFont="1" applyFill="1" applyBorder="1" applyAlignment="1">
      <alignment horizontal="center" vertical="center" wrapText="1"/>
    </xf>
    <xf numFmtId="170" fontId="117" fillId="40" borderId="0" xfId="36" applyNumberFormat="1" applyFont="1" applyFill="1" applyAlignment="1">
      <alignment horizontal="center" vertical="center" wrapText="1"/>
    </xf>
    <xf numFmtId="3" fontId="117" fillId="40" borderId="0" xfId="36" applyNumberFormat="1" applyFont="1" applyFill="1" applyAlignment="1">
      <alignment horizontal="center" vertical="center" wrapText="1"/>
    </xf>
    <xf numFmtId="170" fontId="115" fillId="40" borderId="19" xfId="36" applyNumberFormat="1" applyFont="1" applyFill="1" applyBorder="1" applyAlignment="1">
      <alignment horizontal="center" vertical="center" wrapText="1"/>
    </xf>
    <xf numFmtId="0" fontId="92" fillId="24" borderId="0" xfId="36" applyFont="1" applyFill="1" applyAlignment="1">
      <alignment horizontal="center" vertical="center"/>
    </xf>
    <xf numFmtId="0" fontId="118" fillId="0" borderId="0" xfId="0" quotePrefix="1" applyFont="1" applyAlignment="1">
      <alignment horizontal="center" vertical="center"/>
    </xf>
    <xf numFmtId="0" fontId="119" fillId="0" borderId="0" xfId="0" applyFont="1" applyAlignment="1">
      <alignment horizontal="center" vertical="center"/>
    </xf>
    <xf numFmtId="0" fontId="119" fillId="0" borderId="0" xfId="0" quotePrefix="1" applyFont="1" applyAlignment="1">
      <alignment horizontal="center" vertical="center"/>
    </xf>
    <xf numFmtId="0" fontId="118" fillId="0" borderId="0" xfId="36" applyFont="1" applyAlignment="1">
      <alignment horizontal="center" vertical="center"/>
    </xf>
    <xf numFmtId="0" fontId="120" fillId="0" borderId="11" xfId="0" quotePrefix="1" applyFont="1" applyBorder="1" applyAlignment="1">
      <alignment horizontal="center" vertical="center"/>
    </xf>
    <xf numFmtId="0" fontId="120" fillId="0" borderId="12" xfId="0" quotePrefix="1" applyFont="1" applyBorder="1" applyAlignment="1">
      <alignment horizontal="center" vertical="center"/>
    </xf>
    <xf numFmtId="0" fontId="98" fillId="36" borderId="0" xfId="36" applyFont="1" applyFill="1" applyAlignment="1">
      <alignment horizontal="left"/>
    </xf>
    <xf numFmtId="0" fontId="98" fillId="36" borderId="0" xfId="36" applyFont="1" applyFill="1"/>
    <xf numFmtId="3" fontId="121" fillId="0" borderId="0" xfId="36" applyNumberFormat="1" applyFont="1"/>
    <xf numFmtId="165" fontId="82" fillId="36" borderId="0" xfId="34" applyNumberFormat="1" applyFont="1" applyFill="1"/>
    <xf numFmtId="0" fontId="89" fillId="36" borderId="0" xfId="37" applyFont="1" applyFill="1"/>
    <xf numFmtId="0" fontId="82" fillId="36" borderId="0" xfId="36" applyFont="1" applyFill="1" applyAlignment="1">
      <alignment horizontal="center"/>
    </xf>
    <xf numFmtId="0" fontId="82" fillId="36" borderId="11" xfId="36" applyFont="1" applyFill="1" applyBorder="1" applyAlignment="1">
      <alignment horizontal="center"/>
    </xf>
    <xf numFmtId="0" fontId="82" fillId="36" borderId="0" xfId="36" applyFont="1" applyFill="1"/>
    <xf numFmtId="168" fontId="123" fillId="36" borderId="0" xfId="36" applyNumberFormat="1" applyFont="1" applyFill="1"/>
    <xf numFmtId="0" fontId="124" fillId="36" borderId="0" xfId="36" applyFont="1" applyFill="1"/>
    <xf numFmtId="0" fontId="82" fillId="36" borderId="11" xfId="36" applyFont="1" applyFill="1" applyBorder="1"/>
    <xf numFmtId="3" fontId="82" fillId="36" borderId="0" xfId="36" applyNumberFormat="1" applyFont="1" applyFill="1"/>
    <xf numFmtId="3" fontId="82" fillId="36" borderId="12" xfId="36" applyNumberFormat="1" applyFont="1" applyFill="1" applyBorder="1"/>
    <xf numFmtId="0" fontId="82" fillId="36" borderId="12" xfId="36" applyFont="1" applyFill="1" applyBorder="1" applyAlignment="1">
      <alignment horizontal="right" vertical="center"/>
    </xf>
    <xf numFmtId="3" fontId="82" fillId="36" borderId="11" xfId="36" applyNumberFormat="1" applyFont="1" applyFill="1" applyBorder="1"/>
    <xf numFmtId="0" fontId="82" fillId="36" borderId="12" xfId="36" applyFont="1" applyFill="1" applyBorder="1" applyAlignment="1">
      <alignment horizontal="center"/>
    </xf>
    <xf numFmtId="0" fontId="82" fillId="36" borderId="18" xfId="36" applyFont="1" applyFill="1" applyBorder="1" applyAlignment="1">
      <alignment horizontal="center"/>
    </xf>
    <xf numFmtId="165" fontId="82" fillId="36" borderId="11" xfId="36" applyNumberFormat="1" applyFont="1" applyFill="1" applyBorder="1"/>
    <xf numFmtId="165" fontId="82" fillId="36" borderId="0" xfId="36" applyNumberFormat="1" applyFont="1" applyFill="1"/>
    <xf numFmtId="165" fontId="82" fillId="36" borderId="12" xfId="36" applyNumberFormat="1" applyFont="1" applyFill="1" applyBorder="1" applyAlignment="1">
      <alignment horizontal="right"/>
    </xf>
    <xf numFmtId="0" fontId="125" fillId="36" borderId="11" xfId="36" applyFont="1" applyFill="1" applyBorder="1" applyAlignment="1">
      <alignment horizontal="left" vertical="center"/>
    </xf>
    <xf numFmtId="165" fontId="85" fillId="36" borderId="0" xfId="36" applyNumberFormat="1" applyFont="1" applyFill="1"/>
    <xf numFmtId="0" fontId="87" fillId="36" borderId="12" xfId="36" applyFont="1" applyFill="1" applyBorder="1"/>
    <xf numFmtId="169" fontId="82" fillId="36" borderId="0" xfId="36" applyNumberFormat="1" applyFont="1" applyFill="1" applyAlignment="1">
      <alignment horizontal="center"/>
    </xf>
    <xf numFmtId="169" fontId="88" fillId="36" borderId="11" xfId="36" applyNumberFormat="1" applyFont="1" applyFill="1" applyBorder="1" applyAlignment="1">
      <alignment horizontal="center"/>
    </xf>
    <xf numFmtId="169" fontId="88" fillId="36" borderId="12" xfId="36" applyNumberFormat="1" applyFont="1" applyFill="1" applyBorder="1" applyAlignment="1">
      <alignment horizontal="center"/>
    </xf>
    <xf numFmtId="170" fontId="88" fillId="36" borderId="18" xfId="36" applyNumberFormat="1" applyFont="1" applyFill="1" applyBorder="1" applyAlignment="1">
      <alignment horizontal="center"/>
    </xf>
    <xf numFmtId="0" fontId="89" fillId="36" borderId="0" xfId="36" applyFont="1" applyFill="1" applyAlignment="1">
      <alignment horizontal="center"/>
    </xf>
    <xf numFmtId="170" fontId="88" fillId="36" borderId="0" xfId="36" applyNumberFormat="1" applyFont="1" applyFill="1" applyAlignment="1">
      <alignment horizontal="center"/>
    </xf>
    <xf numFmtId="3" fontId="88" fillId="36" borderId="0" xfId="36" applyNumberFormat="1" applyFont="1" applyFill="1" applyAlignment="1">
      <alignment horizontal="center"/>
    </xf>
    <xf numFmtId="170" fontId="128" fillId="0" borderId="18" xfId="36" applyNumberFormat="1" applyFont="1" applyBorder="1" applyAlignment="1">
      <alignment horizontal="center"/>
    </xf>
    <xf numFmtId="3" fontId="129" fillId="36" borderId="18" xfId="36" applyNumberFormat="1" applyFont="1" applyFill="1" applyBorder="1" applyAlignment="1">
      <alignment horizontal="right"/>
    </xf>
    <xf numFmtId="0" fontId="98" fillId="0" borderId="0" xfId="36" applyFont="1" applyAlignment="1">
      <alignment horizontal="left"/>
    </xf>
    <xf numFmtId="0" fontId="98" fillId="0" borderId="0" xfId="36" applyFont="1"/>
    <xf numFmtId="165" fontId="82" fillId="0" borderId="0" xfId="34" applyNumberFormat="1" applyFont="1"/>
    <xf numFmtId="0" fontId="118" fillId="24" borderId="0" xfId="37" applyFont="1" applyFill="1"/>
    <xf numFmtId="0" fontId="82" fillId="0" borderId="11" xfId="36" quotePrefix="1" applyFont="1" applyBorder="1" applyAlignment="1">
      <alignment horizontal="center"/>
    </xf>
    <xf numFmtId="168" fontId="123" fillId="27" borderId="0" xfId="36" applyNumberFormat="1" applyFont="1" applyFill="1"/>
    <xf numFmtId="0" fontId="124" fillId="25" borderId="0" xfId="36" applyFont="1" applyFill="1"/>
    <xf numFmtId="0" fontId="82" fillId="0" borderId="11" xfId="36" applyFont="1" applyBorder="1"/>
    <xf numFmtId="3" fontId="82" fillId="0" borderId="12" xfId="36" applyNumberFormat="1" applyFont="1" applyBorder="1"/>
    <xf numFmtId="165" fontId="82" fillId="0" borderId="11" xfId="36" applyNumberFormat="1" applyFont="1" applyBorder="1"/>
    <xf numFmtId="165" fontId="82" fillId="0" borderId="0" xfId="36" applyNumberFormat="1" applyFont="1"/>
    <xf numFmtId="165" fontId="82" fillId="0" borderId="12" xfId="36" applyNumberFormat="1" applyFont="1" applyBorder="1" applyAlignment="1">
      <alignment horizontal="right" vertical="center"/>
    </xf>
    <xf numFmtId="3" fontId="82" fillId="0" borderId="11" xfId="36" applyNumberFormat="1" applyFont="1" applyBorder="1"/>
    <xf numFmtId="0" fontId="82" fillId="0" borderId="12" xfId="36" applyFont="1" applyBorder="1" applyAlignment="1">
      <alignment horizontal="center"/>
    </xf>
    <xf numFmtId="0" fontId="82" fillId="0" borderId="18" xfId="36" applyFont="1" applyBorder="1" applyAlignment="1">
      <alignment horizontal="center"/>
    </xf>
    <xf numFmtId="165" fontId="82" fillId="0" borderId="12" xfId="36" applyNumberFormat="1" applyFont="1" applyBorder="1" applyAlignment="1">
      <alignment horizontal="right"/>
    </xf>
    <xf numFmtId="0" fontId="125" fillId="30" borderId="11" xfId="36" applyFont="1" applyFill="1" applyBorder="1" applyAlignment="1">
      <alignment horizontal="left" vertical="center"/>
    </xf>
    <xf numFmtId="0" fontId="87" fillId="27" borderId="12" xfId="36" applyFont="1" applyFill="1" applyBorder="1"/>
    <xf numFmtId="169" fontId="82" fillId="0" borderId="0" xfId="36" applyNumberFormat="1" applyFont="1" applyAlignment="1">
      <alignment horizontal="center"/>
    </xf>
    <xf numFmtId="169" fontId="88" fillId="0" borderId="11" xfId="36" applyNumberFormat="1" applyFont="1" applyBorder="1" applyAlignment="1">
      <alignment horizontal="center"/>
    </xf>
    <xf numFmtId="169" fontId="88" fillId="0" borderId="12" xfId="36" applyNumberFormat="1" applyFont="1" applyBorder="1" applyAlignment="1">
      <alignment horizontal="center"/>
    </xf>
    <xf numFmtId="170" fontId="88" fillId="0" borderId="18" xfId="36" applyNumberFormat="1" applyFont="1" applyBorder="1" applyAlignment="1">
      <alignment horizontal="center"/>
    </xf>
    <xf numFmtId="0" fontId="89" fillId="0" borderId="0" xfId="36" applyFont="1" applyAlignment="1">
      <alignment horizontal="center"/>
    </xf>
    <xf numFmtId="3" fontId="129" fillId="0" borderId="18" xfId="36" applyNumberFormat="1" applyFont="1" applyBorder="1" applyAlignment="1">
      <alignment horizontal="right"/>
    </xf>
    <xf numFmtId="0" fontId="82" fillId="37" borderId="18" xfId="36" applyFont="1" applyFill="1" applyBorder="1" applyAlignment="1">
      <alignment horizontal="center"/>
    </xf>
    <xf numFmtId="0" fontId="82" fillId="0" borderId="11" xfId="36" applyFont="1" applyBorder="1" applyAlignment="1">
      <alignment horizontal="center"/>
    </xf>
    <xf numFmtId="0" fontId="82" fillId="0" borderId="12" xfId="36" applyFont="1" applyBorder="1" applyAlignment="1">
      <alignment horizontal="right" vertical="center"/>
    </xf>
    <xf numFmtId="165" fontId="85" fillId="28" borderId="0" xfId="36" applyNumberFormat="1" applyFont="1" applyFill="1"/>
    <xf numFmtId="0" fontId="87" fillId="0" borderId="12" xfId="36" applyFont="1" applyBorder="1"/>
    <xf numFmtId="170" fontId="88" fillId="31" borderId="0" xfId="36" applyNumberFormat="1" applyFont="1" applyFill="1" applyAlignment="1">
      <alignment horizontal="center"/>
    </xf>
    <xf numFmtId="0" fontId="118" fillId="36" borderId="0" xfId="37" applyFont="1" applyFill="1"/>
    <xf numFmtId="0" fontId="85" fillId="36" borderId="0" xfId="36" applyFont="1" applyFill="1"/>
    <xf numFmtId="4" fontId="88" fillId="31" borderId="0" xfId="36" applyNumberFormat="1" applyFont="1" applyFill="1" applyAlignment="1">
      <alignment horizontal="center"/>
    </xf>
    <xf numFmtId="0" fontId="98" fillId="34" borderId="0" xfId="36" quotePrefix="1" applyFont="1" applyFill="1" applyAlignment="1">
      <alignment horizontal="left"/>
    </xf>
    <xf numFmtId="0" fontId="98" fillId="34" borderId="0" xfId="36" applyFont="1" applyFill="1"/>
    <xf numFmtId="165" fontId="82" fillId="34" borderId="0" xfId="34" applyNumberFormat="1" applyFont="1" applyFill="1"/>
    <xf numFmtId="0" fontId="118" fillId="34" borderId="0" xfId="37" applyFont="1" applyFill="1"/>
    <xf numFmtId="0" fontId="82" fillId="34" borderId="0" xfId="36" applyFont="1" applyFill="1" applyAlignment="1">
      <alignment horizontal="center"/>
    </xf>
    <xf numFmtId="0" fontId="82" fillId="34" borderId="11" xfId="36" applyFont="1" applyFill="1" applyBorder="1" applyAlignment="1">
      <alignment horizontal="center"/>
    </xf>
    <xf numFmtId="0" fontId="82" fillId="34" borderId="0" xfId="36" applyFont="1" applyFill="1"/>
    <xf numFmtId="168" fontId="123" fillId="34" borderId="0" xfId="36" applyNumberFormat="1" applyFont="1" applyFill="1"/>
    <xf numFmtId="0" fontId="124" fillId="34" borderId="0" xfId="36" applyFont="1" applyFill="1"/>
    <xf numFmtId="0" fontId="82" fillId="34" borderId="11" xfId="36" applyFont="1" applyFill="1" applyBorder="1"/>
    <xf numFmtId="3" fontId="82" fillId="34" borderId="0" xfId="36" applyNumberFormat="1" applyFont="1" applyFill="1"/>
    <xf numFmtId="3" fontId="82" fillId="34" borderId="12" xfId="36" applyNumberFormat="1" applyFont="1" applyFill="1" applyBorder="1"/>
    <xf numFmtId="0" fontId="82" fillId="34" borderId="12" xfId="36" applyFont="1" applyFill="1" applyBorder="1" applyAlignment="1">
      <alignment horizontal="right" vertical="center"/>
    </xf>
    <xf numFmtId="3" fontId="82" fillId="34" borderId="11" xfId="36" applyNumberFormat="1" applyFont="1" applyFill="1" applyBorder="1"/>
    <xf numFmtId="0" fontId="82" fillId="34" borderId="12" xfId="36" applyFont="1" applyFill="1" applyBorder="1" applyAlignment="1">
      <alignment horizontal="center"/>
    </xf>
    <xf numFmtId="0" fontId="82" fillId="34" borderId="18" xfId="36" applyFont="1" applyFill="1" applyBorder="1" applyAlignment="1">
      <alignment horizontal="center"/>
    </xf>
    <xf numFmtId="165" fontId="82" fillId="34" borderId="11" xfId="36" applyNumberFormat="1" applyFont="1" applyFill="1" applyBorder="1"/>
    <xf numFmtId="165" fontId="82" fillId="34" borderId="0" xfId="36" applyNumberFormat="1" applyFont="1" applyFill="1"/>
    <xf numFmtId="165" fontId="82" fillId="34" borderId="12" xfId="36" applyNumberFormat="1" applyFont="1" applyFill="1" applyBorder="1" applyAlignment="1">
      <alignment horizontal="right"/>
    </xf>
    <xf numFmtId="0" fontId="125" fillId="34" borderId="11" xfId="36" applyFont="1" applyFill="1" applyBorder="1" applyAlignment="1">
      <alignment horizontal="left" vertical="center"/>
    </xf>
    <xf numFmtId="165" fontId="85" fillId="34" borderId="0" xfId="36" applyNumberFormat="1" applyFont="1" applyFill="1"/>
    <xf numFmtId="0" fontId="87" fillId="34" borderId="12" xfId="36" applyFont="1" applyFill="1" applyBorder="1"/>
    <xf numFmtId="169" fontId="82" fillId="34" borderId="0" xfId="36" applyNumberFormat="1" applyFont="1" applyFill="1" applyAlignment="1">
      <alignment horizontal="center"/>
    </xf>
    <xf numFmtId="169" fontId="88" fillId="34" borderId="11" xfId="36" applyNumberFormat="1" applyFont="1" applyFill="1" applyBorder="1" applyAlignment="1">
      <alignment horizontal="center"/>
    </xf>
    <xf numFmtId="169" fontId="88" fillId="34" borderId="12" xfId="36" applyNumberFormat="1" applyFont="1" applyFill="1" applyBorder="1" applyAlignment="1">
      <alignment horizontal="center"/>
    </xf>
    <xf numFmtId="170" fontId="88" fillId="34" borderId="18" xfId="36" applyNumberFormat="1" applyFont="1" applyFill="1" applyBorder="1" applyAlignment="1">
      <alignment horizontal="center"/>
    </xf>
    <xf numFmtId="0" fontId="89" fillId="34" borderId="0" xfId="36" applyFont="1" applyFill="1" applyAlignment="1">
      <alignment horizontal="center"/>
    </xf>
    <xf numFmtId="170" fontId="88" fillId="34" borderId="0" xfId="36" applyNumberFormat="1" applyFont="1" applyFill="1" applyAlignment="1">
      <alignment horizontal="center"/>
    </xf>
    <xf numFmtId="3" fontId="88" fillId="34" borderId="0" xfId="36" applyNumberFormat="1" applyFont="1" applyFill="1" applyAlignment="1">
      <alignment horizontal="center"/>
    </xf>
    <xf numFmtId="3" fontId="129" fillId="34" borderId="18" xfId="36" applyNumberFormat="1" applyFont="1" applyFill="1" applyBorder="1" applyAlignment="1">
      <alignment horizontal="right"/>
    </xf>
    <xf numFmtId="165" fontId="82" fillId="34" borderId="12" xfId="36" applyNumberFormat="1" applyFont="1" applyFill="1" applyBorder="1" applyAlignment="1">
      <alignment horizontal="right" vertical="center"/>
    </xf>
    <xf numFmtId="0" fontId="82" fillId="34" borderId="12" xfId="36" applyFont="1" applyFill="1" applyBorder="1" applyAlignment="1">
      <alignment horizontal="right"/>
    </xf>
    <xf numFmtId="0" fontId="85" fillId="34" borderId="0" xfId="36" applyFont="1" applyFill="1"/>
    <xf numFmtId="0" fontId="85" fillId="28" borderId="0" xfId="36" applyFont="1" applyFill="1"/>
    <xf numFmtId="0" fontId="88" fillId="0" borderId="11" xfId="36" applyFont="1" applyBorder="1" applyAlignment="1">
      <alignment horizontal="center"/>
    </xf>
    <xf numFmtId="0" fontId="88" fillId="0" borderId="12" xfId="36" applyFont="1" applyBorder="1" applyAlignment="1">
      <alignment horizontal="center"/>
    </xf>
    <xf numFmtId="168" fontId="123" fillId="36" borderId="0" xfId="36" quotePrefix="1" applyNumberFormat="1" applyFont="1" applyFill="1"/>
    <xf numFmtId="165" fontId="82" fillId="36" borderId="0" xfId="36" applyNumberFormat="1" applyFont="1" applyFill="1" applyAlignment="1">
      <alignment horizontal="center"/>
    </xf>
    <xf numFmtId="165" fontId="82" fillId="36" borderId="12" xfId="36" applyNumberFormat="1" applyFont="1" applyFill="1" applyBorder="1" applyAlignment="1">
      <alignment horizontal="right" vertical="center"/>
    </xf>
    <xf numFmtId="0" fontId="91" fillId="0" borderId="16" xfId="0" quotePrefix="1" applyFont="1" applyBorder="1" applyAlignment="1">
      <alignment horizontal="left"/>
    </xf>
    <xf numFmtId="0" fontId="91" fillId="0" borderId="17" xfId="0" quotePrefix="1" applyFont="1" applyBorder="1" applyAlignment="1">
      <alignment horizontal="left"/>
    </xf>
    <xf numFmtId="0" fontId="83" fillId="0" borderId="11" xfId="36" quotePrefix="1" applyFont="1" applyBorder="1" applyAlignment="1">
      <alignment horizontal="center"/>
    </xf>
    <xf numFmtId="3" fontId="82" fillId="27" borderId="11" xfId="36" applyNumberFormat="1" applyFont="1" applyFill="1" applyBorder="1"/>
    <xf numFmtId="3" fontId="82" fillId="27" borderId="0" xfId="36" applyNumberFormat="1" applyFont="1" applyFill="1"/>
    <xf numFmtId="3" fontId="88" fillId="27" borderId="0" xfId="36" applyNumberFormat="1" applyFont="1" applyFill="1" applyAlignment="1">
      <alignment horizontal="center"/>
    </xf>
    <xf numFmtId="0" fontId="83" fillId="0" borderId="11" xfId="36" applyFont="1" applyBorder="1" applyAlignment="1">
      <alignment horizontal="center"/>
    </xf>
    <xf numFmtId="0" fontId="82" fillId="0" borderId="12" xfId="36" applyFont="1" applyBorder="1"/>
    <xf numFmtId="168" fontId="123" fillId="0" borderId="0" xfId="36" applyNumberFormat="1" applyFont="1"/>
    <xf numFmtId="170" fontId="131" fillId="0" borderId="18" xfId="36" applyNumberFormat="1" applyFont="1" applyBorder="1" applyAlignment="1">
      <alignment horizontal="center"/>
    </xf>
    <xf numFmtId="170" fontId="131" fillId="0" borderId="0" xfId="36" applyNumberFormat="1" applyFont="1" applyAlignment="1">
      <alignment horizontal="center"/>
    </xf>
    <xf numFmtId="3" fontId="131" fillId="0" borderId="0" xfId="36" applyNumberFormat="1" applyFont="1" applyAlignment="1">
      <alignment horizontal="center"/>
    </xf>
    <xf numFmtId="3" fontId="132" fillId="0" borderId="18" xfId="36" applyNumberFormat="1" applyFont="1" applyBorder="1" applyAlignment="1">
      <alignment horizontal="right"/>
    </xf>
    <xf numFmtId="0" fontId="104" fillId="0" borderId="0" xfId="36" applyFont="1" applyAlignment="1">
      <alignment horizontal="center"/>
    </xf>
    <xf numFmtId="0" fontId="98" fillId="37" borderId="0" xfId="36" applyFont="1" applyFill="1" applyAlignment="1">
      <alignment horizontal="left"/>
    </xf>
    <xf numFmtId="0" fontId="98" fillId="37" borderId="0" xfId="36" applyFont="1" applyFill="1"/>
    <xf numFmtId="165" fontId="82" fillId="37" borderId="0" xfId="34" applyNumberFormat="1" applyFont="1" applyFill="1"/>
    <xf numFmtId="0" fontId="118" fillId="37" borderId="0" xfId="37" applyFont="1" applyFill="1"/>
    <xf numFmtId="0" fontId="82" fillId="37" borderId="0" xfId="36" applyFont="1" applyFill="1" applyAlignment="1">
      <alignment horizontal="center"/>
    </xf>
    <xf numFmtId="0" fontId="83" fillId="37" borderId="11" xfId="36" applyFont="1" applyFill="1" applyBorder="1" applyAlignment="1">
      <alignment horizontal="center"/>
    </xf>
    <xf numFmtId="0" fontId="82" fillId="37" borderId="0" xfId="36" applyFont="1" applyFill="1"/>
    <xf numFmtId="0" fontId="82" fillId="37" borderId="12" xfId="36" applyFont="1" applyFill="1" applyBorder="1"/>
    <xf numFmtId="168" fontId="123" fillId="37" borderId="0" xfId="36" applyNumberFormat="1" applyFont="1" applyFill="1"/>
    <xf numFmtId="0" fontId="124" fillId="37" borderId="0" xfId="36" applyFont="1" applyFill="1"/>
    <xf numFmtId="0" fontId="82" fillId="37" borderId="11" xfId="36" applyFont="1" applyFill="1" applyBorder="1"/>
    <xf numFmtId="3" fontId="82" fillId="37" borderId="0" xfId="36" applyNumberFormat="1" applyFont="1" applyFill="1"/>
    <xf numFmtId="3" fontId="82" fillId="37" borderId="12" xfId="36" applyNumberFormat="1" applyFont="1" applyFill="1" applyBorder="1"/>
    <xf numFmtId="3" fontId="82" fillId="37" borderId="11" xfId="36" applyNumberFormat="1" applyFont="1" applyFill="1" applyBorder="1"/>
    <xf numFmtId="0" fontId="82" fillId="37" borderId="12" xfId="36" applyFont="1" applyFill="1" applyBorder="1" applyAlignment="1">
      <alignment horizontal="center"/>
    </xf>
    <xf numFmtId="165" fontId="82" fillId="37" borderId="11" xfId="36" applyNumberFormat="1" applyFont="1" applyFill="1" applyBorder="1"/>
    <xf numFmtId="165" fontId="82" fillId="37" borderId="0" xfId="36" applyNumberFormat="1" applyFont="1" applyFill="1"/>
    <xf numFmtId="165" fontId="82" fillId="37" borderId="12" xfId="36" applyNumberFormat="1" applyFont="1" applyFill="1" applyBorder="1" applyAlignment="1">
      <alignment horizontal="right"/>
    </xf>
    <xf numFmtId="0" fontId="125" fillId="37" borderId="11" xfId="36" applyFont="1" applyFill="1" applyBorder="1" applyAlignment="1">
      <alignment horizontal="left" vertical="center"/>
    </xf>
    <xf numFmtId="0" fontId="104" fillId="37" borderId="0" xfId="36" applyFont="1" applyFill="1" applyAlignment="1">
      <alignment horizontal="center"/>
    </xf>
    <xf numFmtId="0" fontId="87" fillId="37" borderId="12" xfId="36" applyFont="1" applyFill="1" applyBorder="1"/>
    <xf numFmtId="169" fontId="82" fillId="37" borderId="0" xfId="36" applyNumberFormat="1" applyFont="1" applyFill="1" applyAlignment="1">
      <alignment horizontal="center"/>
    </xf>
    <xf numFmtId="0" fontId="88" fillId="37" borderId="11" xfId="36" applyFont="1" applyFill="1" applyBorder="1" applyAlignment="1">
      <alignment horizontal="center"/>
    </xf>
    <xf numFmtId="0" fontId="88" fillId="37" borderId="12" xfId="36" applyFont="1" applyFill="1" applyBorder="1" applyAlignment="1">
      <alignment horizontal="center"/>
    </xf>
    <xf numFmtId="170" fontId="88" fillId="37" borderId="18" xfId="36" applyNumberFormat="1" applyFont="1" applyFill="1" applyBorder="1" applyAlignment="1">
      <alignment horizontal="center"/>
    </xf>
    <xf numFmtId="0" fontId="89" fillId="37" borderId="0" xfId="36" applyFont="1" applyFill="1" applyAlignment="1">
      <alignment horizontal="center"/>
    </xf>
    <xf numFmtId="170" fontId="88" fillId="37" borderId="0" xfId="36" applyNumberFormat="1" applyFont="1" applyFill="1" applyAlignment="1">
      <alignment horizontal="center"/>
    </xf>
    <xf numFmtId="3" fontId="88" fillId="37" borderId="0" xfId="36" applyNumberFormat="1" applyFont="1" applyFill="1" applyAlignment="1">
      <alignment horizontal="center"/>
    </xf>
    <xf numFmtId="3" fontId="129" fillId="37" borderId="18" xfId="36" applyNumberFormat="1" applyFont="1" applyFill="1" applyBorder="1" applyAlignment="1">
      <alignment horizontal="right"/>
    </xf>
    <xf numFmtId="0" fontId="98" fillId="29" borderId="0" xfId="36" applyFont="1" applyFill="1" applyAlignment="1">
      <alignment horizontal="left"/>
    </xf>
    <xf numFmtId="0" fontId="98" fillId="29" borderId="0" xfId="36" applyFont="1" applyFill="1"/>
    <xf numFmtId="165" fontId="82" fillId="29" borderId="0" xfId="34" applyNumberFormat="1" applyFont="1" applyFill="1"/>
    <xf numFmtId="0" fontId="118" fillId="29" borderId="0" xfId="37" applyFont="1" applyFill="1"/>
    <xf numFmtId="0" fontId="82" fillId="29" borderId="0" xfId="36" applyFont="1" applyFill="1" applyAlignment="1">
      <alignment horizontal="center"/>
    </xf>
    <xf numFmtId="0" fontId="83" fillId="29" borderId="11" xfId="36" applyFont="1" applyFill="1" applyBorder="1" applyAlignment="1">
      <alignment horizontal="center"/>
    </xf>
    <xf numFmtId="0" fontId="82" fillId="29" borderId="0" xfId="36" applyFont="1" applyFill="1"/>
    <xf numFmtId="0" fontId="82" fillId="29" borderId="12" xfId="36" applyFont="1" applyFill="1" applyBorder="1"/>
    <xf numFmtId="168" fontId="123" fillId="29" borderId="0" xfId="36" applyNumberFormat="1" applyFont="1" applyFill="1"/>
    <xf numFmtId="0" fontId="124" fillId="29" borderId="0" xfId="36" applyFont="1" applyFill="1"/>
    <xf numFmtId="0" fontId="82" fillId="29" borderId="11" xfId="36" applyFont="1" applyFill="1" applyBorder="1"/>
    <xf numFmtId="3" fontId="82" fillId="29" borderId="0" xfId="36" applyNumberFormat="1" applyFont="1" applyFill="1"/>
    <xf numFmtId="3" fontId="82" fillId="29" borderId="12" xfId="36" applyNumberFormat="1" applyFont="1" applyFill="1" applyBorder="1"/>
    <xf numFmtId="3" fontId="82" fillId="29" borderId="11" xfId="36" applyNumberFormat="1" applyFont="1" applyFill="1" applyBorder="1"/>
    <xf numFmtId="0" fontId="82" fillId="29" borderId="12" xfId="36" applyFont="1" applyFill="1" applyBorder="1" applyAlignment="1">
      <alignment horizontal="center"/>
    </xf>
    <xf numFmtId="0" fontId="82" fillId="29" borderId="18" xfId="36" applyFont="1" applyFill="1" applyBorder="1" applyAlignment="1">
      <alignment horizontal="center"/>
    </xf>
    <xf numFmtId="165" fontId="82" fillId="29" borderId="11" xfId="36" applyNumberFormat="1" applyFont="1" applyFill="1" applyBorder="1"/>
    <xf numFmtId="165" fontId="82" fillId="29" borderId="0" xfId="36" applyNumberFormat="1" applyFont="1" applyFill="1"/>
    <xf numFmtId="165" fontId="82" fillId="29" borderId="12" xfId="36" applyNumberFormat="1" applyFont="1" applyFill="1" applyBorder="1" applyAlignment="1">
      <alignment horizontal="right"/>
    </xf>
    <xf numFmtId="0" fontId="125" fillId="29" borderId="11" xfId="36" applyFont="1" applyFill="1" applyBorder="1" applyAlignment="1">
      <alignment horizontal="left" vertical="center"/>
    </xf>
    <xf numFmtId="0" fontId="104" fillId="29" borderId="0" xfId="36" applyFont="1" applyFill="1" applyAlignment="1">
      <alignment horizontal="center"/>
    </xf>
    <xf numFmtId="0" fontId="87" fillId="29" borderId="12" xfId="36" applyFont="1" applyFill="1" applyBorder="1"/>
    <xf numFmtId="0" fontId="88" fillId="29" borderId="11" xfId="36" applyFont="1" applyFill="1" applyBorder="1" applyAlignment="1">
      <alignment horizontal="center"/>
    </xf>
    <xf numFmtId="0" fontId="88" fillId="29" borderId="12" xfId="36" applyFont="1" applyFill="1" applyBorder="1" applyAlignment="1">
      <alignment horizontal="center"/>
    </xf>
    <xf numFmtId="170" fontId="88" fillId="29" borderId="18" xfId="36" applyNumberFormat="1" applyFont="1" applyFill="1" applyBorder="1" applyAlignment="1">
      <alignment horizontal="center"/>
    </xf>
    <xf numFmtId="170" fontId="88" fillId="29" borderId="0" xfId="36" applyNumberFormat="1" applyFont="1" applyFill="1" applyAlignment="1">
      <alignment horizontal="center"/>
    </xf>
    <xf numFmtId="3" fontId="88" fillId="29" borderId="0" xfId="36" applyNumberFormat="1" applyFont="1" applyFill="1" applyAlignment="1">
      <alignment horizontal="center"/>
    </xf>
    <xf numFmtId="3" fontId="129" fillId="29" borderId="18" xfId="36" applyNumberFormat="1" applyFont="1" applyFill="1" applyBorder="1" applyAlignment="1">
      <alignment horizontal="right"/>
    </xf>
    <xf numFmtId="165" fontId="86" fillId="0" borderId="0" xfId="36" applyNumberFormat="1" applyFont="1"/>
    <xf numFmtId="0" fontId="98" fillId="35" borderId="0" xfId="36" applyFont="1" applyFill="1" applyAlignment="1">
      <alignment horizontal="left"/>
    </xf>
    <xf numFmtId="0" fontId="98" fillId="35" borderId="0" xfId="36" applyFont="1" applyFill="1"/>
    <xf numFmtId="165" fontId="82" fillId="35" borderId="0" xfId="34" applyNumberFormat="1" applyFont="1" applyFill="1"/>
    <xf numFmtId="0" fontId="118" fillId="35" borderId="0" xfId="37" applyFont="1" applyFill="1"/>
    <xf numFmtId="0" fontId="82" fillId="35" borderId="0" xfId="36" applyFont="1" applyFill="1" applyAlignment="1">
      <alignment horizontal="center"/>
    </xf>
    <xf numFmtId="0" fontId="83" fillId="35" borderId="11" xfId="36" applyFont="1" applyFill="1" applyBorder="1" applyAlignment="1">
      <alignment horizontal="center"/>
    </xf>
    <xf numFmtId="0" fontId="82" fillId="35" borderId="0" xfId="36" applyFont="1" applyFill="1"/>
    <xf numFmtId="0" fontId="82" fillId="35" borderId="12" xfId="36" applyFont="1" applyFill="1" applyBorder="1"/>
    <xf numFmtId="168" fontId="123" fillId="35" borderId="0" xfId="36" applyNumberFormat="1" applyFont="1" applyFill="1"/>
    <xf numFmtId="0" fontId="124" fillId="35" borderId="0" xfId="36" applyFont="1" applyFill="1"/>
    <xf numFmtId="0" fontId="82" fillId="35" borderId="11" xfId="36" applyFont="1" applyFill="1" applyBorder="1"/>
    <xf numFmtId="3" fontId="82" fillId="35" borderId="0" xfId="36" applyNumberFormat="1" applyFont="1" applyFill="1"/>
    <xf numFmtId="3" fontId="82" fillId="35" borderId="12" xfId="36" applyNumberFormat="1" applyFont="1" applyFill="1" applyBorder="1"/>
    <xf numFmtId="3" fontId="82" fillId="35" borderId="11" xfId="36" applyNumberFormat="1" applyFont="1" applyFill="1" applyBorder="1"/>
    <xf numFmtId="0" fontId="82" fillId="35" borderId="12" xfId="36" applyFont="1" applyFill="1" applyBorder="1" applyAlignment="1">
      <alignment horizontal="center"/>
    </xf>
    <xf numFmtId="0" fontId="82" fillId="35" borderId="18" xfId="36" applyFont="1" applyFill="1" applyBorder="1" applyAlignment="1">
      <alignment horizontal="center"/>
    </xf>
    <xf numFmtId="165" fontId="82" fillId="35" borderId="11" xfId="36" applyNumberFormat="1" applyFont="1" applyFill="1" applyBorder="1"/>
    <xf numFmtId="165" fontId="82" fillId="35" borderId="0" xfId="36" applyNumberFormat="1" applyFont="1" applyFill="1"/>
    <xf numFmtId="165" fontId="82" fillId="35" borderId="12" xfId="36" applyNumberFormat="1" applyFont="1" applyFill="1" applyBorder="1" applyAlignment="1">
      <alignment horizontal="right"/>
    </xf>
    <xf numFmtId="0" fontId="125" fillId="35" borderId="11" xfId="36" applyFont="1" applyFill="1" applyBorder="1" applyAlignment="1">
      <alignment horizontal="left" vertical="center"/>
    </xf>
    <xf numFmtId="0" fontId="104" fillId="35" borderId="0" xfId="36" applyFont="1" applyFill="1" applyAlignment="1">
      <alignment horizontal="center"/>
    </xf>
    <xf numFmtId="0" fontId="87" fillId="35" borderId="12" xfId="36" applyFont="1" applyFill="1" applyBorder="1"/>
    <xf numFmtId="0" fontId="88" fillId="35" borderId="11" xfId="36" applyFont="1" applyFill="1" applyBorder="1" applyAlignment="1">
      <alignment horizontal="center"/>
    </xf>
    <xf numFmtId="0" fontId="88" fillId="35" borderId="12" xfId="36" applyFont="1" applyFill="1" applyBorder="1" applyAlignment="1">
      <alignment horizontal="center"/>
    </xf>
    <xf numFmtId="170" fontId="88" fillId="35" borderId="18" xfId="36" applyNumberFormat="1" applyFont="1" applyFill="1" applyBorder="1" applyAlignment="1">
      <alignment horizontal="center"/>
    </xf>
    <xf numFmtId="170" fontId="88" fillId="35" borderId="0" xfId="36" applyNumberFormat="1" applyFont="1" applyFill="1" applyAlignment="1">
      <alignment horizontal="center"/>
    </xf>
    <xf numFmtId="3" fontId="88" fillId="35" borderId="0" xfId="36" applyNumberFormat="1" applyFont="1" applyFill="1" applyAlignment="1">
      <alignment horizontal="center"/>
    </xf>
    <xf numFmtId="3" fontId="129" fillId="35" borderId="18" xfId="36" applyNumberFormat="1" applyFont="1" applyFill="1" applyBorder="1" applyAlignment="1">
      <alignment horizontal="right"/>
    </xf>
    <xf numFmtId="0" fontId="98" fillId="31" borderId="0" xfId="36" applyFont="1" applyFill="1" applyAlignment="1">
      <alignment horizontal="left"/>
    </xf>
    <xf numFmtId="0" fontId="98" fillId="31" borderId="0" xfId="36" applyFont="1" applyFill="1"/>
    <xf numFmtId="165" fontId="82" fillId="31" borderId="0" xfId="34" applyNumberFormat="1" applyFont="1" applyFill="1"/>
    <xf numFmtId="0" fontId="118" fillId="31" borderId="0" xfId="37" applyFont="1" applyFill="1"/>
    <xf numFmtId="0" fontId="82" fillId="31" borderId="0" xfId="36" applyFont="1" applyFill="1" applyAlignment="1">
      <alignment horizontal="center"/>
    </xf>
    <xf numFmtId="0" fontId="83" fillId="31" borderId="11" xfId="36" applyFont="1" applyFill="1" applyBorder="1" applyAlignment="1">
      <alignment horizontal="center"/>
    </xf>
    <xf numFmtId="0" fontId="82" fillId="31" borderId="0" xfId="36" applyFont="1" applyFill="1"/>
    <xf numFmtId="0" fontId="82" fillId="31" borderId="12" xfId="36" applyFont="1" applyFill="1" applyBorder="1"/>
    <xf numFmtId="168" fontId="123" fillId="31" borderId="0" xfId="36" applyNumberFormat="1" applyFont="1" applyFill="1"/>
    <xf numFmtId="0" fontId="124" fillId="31" borderId="0" xfId="36" applyFont="1" applyFill="1"/>
    <xf numFmtId="0" fontId="82" fillId="31" borderId="11" xfId="36" applyFont="1" applyFill="1" applyBorder="1"/>
    <xf numFmtId="3" fontId="82" fillId="31" borderId="0" xfId="36" applyNumberFormat="1" applyFont="1" applyFill="1"/>
    <xf numFmtId="3" fontId="82" fillId="31" borderId="12" xfId="36" applyNumberFormat="1" applyFont="1" applyFill="1" applyBorder="1"/>
    <xf numFmtId="0" fontId="92" fillId="31" borderId="0" xfId="36" applyFont="1" applyFill="1"/>
    <xf numFmtId="3" fontId="82" fillId="31" borderId="11" xfId="36" applyNumberFormat="1" applyFont="1" applyFill="1" applyBorder="1"/>
    <xf numFmtId="0" fontId="82" fillId="31" borderId="12" xfId="36" applyFont="1" applyFill="1" applyBorder="1" applyAlignment="1">
      <alignment horizontal="center"/>
    </xf>
    <xf numFmtId="0" fontId="82" fillId="31" borderId="18" xfId="36" applyFont="1" applyFill="1" applyBorder="1" applyAlignment="1">
      <alignment horizontal="center"/>
    </xf>
    <xf numFmtId="165" fontId="82" fillId="31" borderId="11" xfId="36" applyNumberFormat="1" applyFont="1" applyFill="1" applyBorder="1"/>
    <xf numFmtId="165" fontId="82" fillId="31" borderId="0" xfId="36" applyNumberFormat="1" applyFont="1" applyFill="1"/>
    <xf numFmtId="165" fontId="82" fillId="31" borderId="12" xfId="36" applyNumberFormat="1" applyFont="1" applyFill="1" applyBorder="1" applyAlignment="1">
      <alignment horizontal="right"/>
    </xf>
    <xf numFmtId="0" fontId="125" fillId="31" borderId="11" xfId="36" applyFont="1" applyFill="1" applyBorder="1" applyAlignment="1">
      <alignment horizontal="left" vertical="center"/>
    </xf>
    <xf numFmtId="0" fontId="104" fillId="31" borderId="0" xfId="36" applyFont="1" applyFill="1" applyAlignment="1">
      <alignment horizontal="center"/>
    </xf>
    <xf numFmtId="0" fontId="87" fillId="31" borderId="12" xfId="36" applyFont="1" applyFill="1" applyBorder="1"/>
    <xf numFmtId="0" fontId="88" fillId="31" borderId="11" xfId="36" applyFont="1" applyFill="1" applyBorder="1" applyAlignment="1">
      <alignment horizontal="center"/>
    </xf>
    <xf numFmtId="0" fontId="88" fillId="31" borderId="12" xfId="36" applyFont="1" applyFill="1" applyBorder="1" applyAlignment="1">
      <alignment horizontal="center"/>
    </xf>
    <xf numFmtId="170" fontId="88" fillId="31" borderId="18" xfId="36" applyNumberFormat="1" applyFont="1" applyFill="1" applyBorder="1" applyAlignment="1">
      <alignment horizontal="center"/>
    </xf>
    <xf numFmtId="0" fontId="89" fillId="31" borderId="0" xfId="36" applyFont="1" applyFill="1" applyAlignment="1">
      <alignment horizontal="center"/>
    </xf>
    <xf numFmtId="3" fontId="88" fillId="31" borderId="0" xfId="36" applyNumberFormat="1" applyFont="1" applyFill="1" applyAlignment="1">
      <alignment horizontal="center"/>
    </xf>
    <xf numFmtId="170" fontId="128" fillId="31" borderId="18" xfId="36" applyNumberFormat="1" applyFont="1" applyFill="1" applyBorder="1" applyAlignment="1">
      <alignment horizontal="center"/>
    </xf>
    <xf numFmtId="3" fontId="129" fillId="31" borderId="18" xfId="36" applyNumberFormat="1" applyFont="1" applyFill="1" applyBorder="1" applyAlignment="1">
      <alignment horizontal="right"/>
    </xf>
    <xf numFmtId="0" fontId="98" fillId="38" borderId="0" xfId="36" applyFont="1" applyFill="1" applyAlignment="1">
      <alignment horizontal="left"/>
    </xf>
    <xf numFmtId="0" fontId="89" fillId="35" borderId="0" xfId="36" applyFont="1" applyFill="1" applyAlignment="1">
      <alignment horizontal="center"/>
    </xf>
    <xf numFmtId="0" fontId="118" fillId="27" borderId="0" xfId="37" applyFont="1" applyFill="1"/>
    <xf numFmtId="165" fontId="82" fillId="31" borderId="12" xfId="36" applyNumberFormat="1" applyFont="1" applyFill="1" applyBorder="1" applyAlignment="1">
      <alignment horizontal="right" vertical="center"/>
    </xf>
    <xf numFmtId="0" fontId="98" fillId="33" borderId="0" xfId="36" applyFont="1" applyFill="1" applyAlignment="1">
      <alignment horizontal="left"/>
    </xf>
    <xf numFmtId="0" fontId="98" fillId="33" borderId="0" xfId="36" applyFont="1" applyFill="1"/>
    <xf numFmtId="165" fontId="82" fillId="33" borderId="0" xfId="34" applyNumberFormat="1" applyFont="1" applyFill="1"/>
    <xf numFmtId="0" fontId="82" fillId="33" borderId="0" xfId="36" applyFont="1" applyFill="1" applyAlignment="1">
      <alignment horizontal="center"/>
    </xf>
    <xf numFmtId="0" fontId="83" fillId="33" borderId="11" xfId="36" applyFont="1" applyFill="1" applyBorder="1" applyAlignment="1">
      <alignment horizontal="center"/>
    </xf>
    <xf numFmtId="0" fontId="82" fillId="33" borderId="0" xfId="36" applyFont="1" applyFill="1"/>
    <xf numFmtId="0" fontId="82" fillId="33" borderId="12" xfId="36" applyFont="1" applyFill="1" applyBorder="1"/>
    <xf numFmtId="168" fontId="123" fillId="33" borderId="0" xfId="36" applyNumberFormat="1" applyFont="1" applyFill="1"/>
    <xf numFmtId="0" fontId="124" fillId="33" borderId="0" xfId="36" applyFont="1" applyFill="1"/>
    <xf numFmtId="0" fontId="82" fillId="33" borderId="11" xfId="36" applyFont="1" applyFill="1" applyBorder="1"/>
    <xf numFmtId="3" fontId="82" fillId="33" borderId="0" xfId="36" applyNumberFormat="1" applyFont="1" applyFill="1"/>
    <xf numFmtId="3" fontId="82" fillId="33" borderId="12" xfId="36" applyNumberFormat="1" applyFont="1" applyFill="1" applyBorder="1"/>
    <xf numFmtId="3" fontId="82" fillId="33" borderId="11" xfId="36" applyNumberFormat="1" applyFont="1" applyFill="1" applyBorder="1"/>
    <xf numFmtId="0" fontId="82" fillId="33" borderId="12" xfId="36" applyFont="1" applyFill="1" applyBorder="1" applyAlignment="1">
      <alignment horizontal="center"/>
    </xf>
    <xf numFmtId="0" fontId="82" fillId="33" borderId="18" xfId="36" applyFont="1" applyFill="1" applyBorder="1" applyAlignment="1">
      <alignment horizontal="center"/>
    </xf>
    <xf numFmtId="165" fontId="82" fillId="33" borderId="11" xfId="36" applyNumberFormat="1" applyFont="1" applyFill="1" applyBorder="1"/>
    <xf numFmtId="165" fontId="82" fillId="33" borderId="0" xfId="36" applyNumberFormat="1" applyFont="1" applyFill="1"/>
    <xf numFmtId="165" fontId="82" fillId="33" borderId="12" xfId="36" applyNumberFormat="1" applyFont="1" applyFill="1" applyBorder="1" applyAlignment="1">
      <alignment horizontal="right"/>
    </xf>
    <xf numFmtId="0" fontId="125" fillId="33" borderId="11" xfId="36" applyFont="1" applyFill="1" applyBorder="1" applyAlignment="1">
      <alignment horizontal="left" vertical="center"/>
    </xf>
    <xf numFmtId="0" fontId="104" fillId="33" borderId="0" xfId="36" applyFont="1" applyFill="1" applyAlignment="1">
      <alignment horizontal="center"/>
    </xf>
    <xf numFmtId="0" fontId="87" fillId="33" borderId="12" xfId="36" applyFont="1" applyFill="1" applyBorder="1"/>
    <xf numFmtId="0" fontId="94" fillId="33" borderId="0" xfId="32" applyFont="1" applyFill="1" applyAlignment="1" applyProtection="1">
      <alignment horizontal="center"/>
    </xf>
    <xf numFmtId="0" fontId="88" fillId="33" borderId="11" xfId="36" applyFont="1" applyFill="1" applyBorder="1" applyAlignment="1">
      <alignment horizontal="center"/>
    </xf>
    <xf numFmtId="0" fontId="88" fillId="33" borderId="12" xfId="36" applyFont="1" applyFill="1" applyBorder="1" applyAlignment="1">
      <alignment horizontal="center"/>
    </xf>
    <xf numFmtId="170" fontId="88" fillId="33" borderId="18" xfId="36" applyNumberFormat="1" applyFont="1" applyFill="1" applyBorder="1" applyAlignment="1">
      <alignment horizontal="center"/>
    </xf>
    <xf numFmtId="0" fontId="89" fillId="33" borderId="0" xfId="36" applyFont="1" applyFill="1" applyAlignment="1">
      <alignment horizontal="center"/>
    </xf>
    <xf numFmtId="170" fontId="88" fillId="33" borderId="0" xfId="36" applyNumberFormat="1" applyFont="1" applyFill="1" applyAlignment="1">
      <alignment horizontal="center"/>
    </xf>
    <xf numFmtId="3" fontId="129" fillId="33" borderId="18" xfId="36" applyNumberFormat="1" applyFont="1" applyFill="1" applyBorder="1" applyAlignment="1">
      <alignment horizontal="right"/>
    </xf>
    <xf numFmtId="165" fontId="82" fillId="33" borderId="12" xfId="36" applyNumberFormat="1" applyFont="1" applyFill="1" applyBorder="1" applyAlignment="1">
      <alignment horizontal="right" vertical="center"/>
    </xf>
    <xf numFmtId="3" fontId="88" fillId="33" borderId="0" xfId="36" applyNumberFormat="1" applyFont="1" applyFill="1" applyAlignment="1">
      <alignment horizontal="center"/>
    </xf>
    <xf numFmtId="0" fontId="98" fillId="0" borderId="0" xfId="36" applyFont="1" applyAlignment="1">
      <alignment horizontal="right"/>
    </xf>
    <xf numFmtId="0" fontId="98" fillId="35" borderId="0" xfId="36" applyFont="1" applyFill="1" applyAlignment="1">
      <alignment horizontal="right"/>
    </xf>
    <xf numFmtId="165" fontId="82" fillId="35" borderId="12" xfId="36" applyNumberFormat="1" applyFont="1" applyFill="1" applyBorder="1" applyAlignment="1">
      <alignment horizontal="right" vertical="center"/>
    </xf>
    <xf numFmtId="0" fontId="98" fillId="29" borderId="0" xfId="36" applyFont="1" applyFill="1" applyAlignment="1">
      <alignment horizontal="right"/>
    </xf>
    <xf numFmtId="165" fontId="82" fillId="29" borderId="12" xfId="36" applyNumberFormat="1" applyFont="1" applyFill="1" applyBorder="1" applyAlignment="1">
      <alignment horizontal="right" vertical="center"/>
    </xf>
    <xf numFmtId="0" fontId="98" fillId="33" borderId="0" xfId="36" applyFont="1" applyFill="1" applyAlignment="1">
      <alignment horizontal="right"/>
    </xf>
    <xf numFmtId="0" fontId="118" fillId="0" borderId="0" xfId="37" applyFont="1"/>
    <xf numFmtId="0" fontId="124" fillId="0" borderId="0" xfId="36" applyFont="1"/>
    <xf numFmtId="0" fontId="134" fillId="0" borderId="12" xfId="36" applyFont="1" applyBorder="1"/>
    <xf numFmtId="0" fontId="98" fillId="31" borderId="0" xfId="36" applyFont="1" applyFill="1" applyAlignment="1">
      <alignment horizontal="right"/>
    </xf>
    <xf numFmtId="3" fontId="121" fillId="31" borderId="0" xfId="36" applyNumberFormat="1" applyFont="1" applyFill="1"/>
    <xf numFmtId="0" fontId="135" fillId="0" borderId="0" xfId="36" applyFont="1"/>
    <xf numFmtId="165" fontId="82" fillId="0" borderId="0" xfId="34" quotePrefix="1" applyNumberFormat="1" applyFont="1"/>
    <xf numFmtId="0" fontId="83" fillId="36" borderId="11" xfId="36" applyFont="1" applyFill="1" applyBorder="1" applyAlignment="1">
      <alignment horizontal="center"/>
    </xf>
    <xf numFmtId="0" fontId="82" fillId="36" borderId="12" xfId="36" applyFont="1" applyFill="1" applyBorder="1"/>
    <xf numFmtId="168" fontId="137" fillId="36" borderId="0" xfId="36" applyNumberFormat="1" applyFont="1" applyFill="1" applyAlignment="1">
      <alignment horizontal="center"/>
    </xf>
    <xf numFmtId="0" fontId="85" fillId="36" borderId="11" xfId="36" applyFont="1" applyFill="1" applyBorder="1"/>
    <xf numFmtId="0" fontId="88" fillId="36" borderId="11" xfId="36" applyFont="1" applyFill="1" applyBorder="1" applyAlignment="1">
      <alignment horizontal="center"/>
    </xf>
    <xf numFmtId="0" fontId="88" fillId="36" borderId="12" xfId="36" applyFont="1" applyFill="1" applyBorder="1" applyAlignment="1">
      <alignment horizontal="center"/>
    </xf>
    <xf numFmtId="3" fontId="88" fillId="36" borderId="18" xfId="36" applyNumberFormat="1" applyFont="1" applyFill="1" applyBorder="1" applyAlignment="1">
      <alignment horizontal="center"/>
    </xf>
    <xf numFmtId="0" fontId="83" fillId="34" borderId="11" xfId="36" applyFont="1" applyFill="1" applyBorder="1" applyAlignment="1">
      <alignment horizontal="center"/>
    </xf>
    <xf numFmtId="0" fontId="82" fillId="34" borderId="12" xfId="36" applyFont="1" applyFill="1" applyBorder="1"/>
    <xf numFmtId="168" fontId="137" fillId="34" borderId="0" xfId="36" applyNumberFormat="1" applyFont="1" applyFill="1" applyAlignment="1">
      <alignment horizontal="center"/>
    </xf>
    <xf numFmtId="0" fontId="85" fillId="34" borderId="11" xfId="36" applyFont="1" applyFill="1" applyBorder="1"/>
    <xf numFmtId="0" fontId="88" fillId="34" borderId="11" xfId="36" applyFont="1" applyFill="1" applyBorder="1" applyAlignment="1">
      <alignment horizontal="center"/>
    </xf>
    <xf numFmtId="0" fontId="88" fillId="34" borderId="12" xfId="36" applyFont="1" applyFill="1" applyBorder="1" applyAlignment="1">
      <alignment horizontal="center"/>
    </xf>
    <xf numFmtId="3" fontId="88" fillId="34" borderId="18" xfId="36" applyNumberFormat="1" applyFont="1" applyFill="1" applyBorder="1" applyAlignment="1">
      <alignment horizontal="center"/>
    </xf>
    <xf numFmtId="0" fontId="98" fillId="36" borderId="0" xfId="36" quotePrefix="1" applyFont="1" applyFill="1" applyAlignment="1">
      <alignment horizontal="left"/>
    </xf>
    <xf numFmtId="0" fontId="82" fillId="36" borderId="11" xfId="36" quotePrefix="1" applyFont="1" applyFill="1" applyBorder="1" applyAlignment="1">
      <alignment horizontal="center"/>
    </xf>
    <xf numFmtId="168" fontId="137" fillId="0" borderId="0" xfId="36" applyNumberFormat="1" applyFont="1" applyAlignment="1">
      <alignment horizontal="center"/>
    </xf>
    <xf numFmtId="0" fontId="85" fillId="0" borderId="11" xfId="36" applyFont="1" applyBorder="1"/>
    <xf numFmtId="3" fontId="88" fillId="0" borderId="18" xfId="36" applyNumberFormat="1" applyFont="1" applyBorder="1" applyAlignment="1">
      <alignment horizontal="center"/>
    </xf>
    <xf numFmtId="168" fontId="137" fillId="27" borderId="0" xfId="36" applyNumberFormat="1" applyFont="1" applyFill="1" applyAlignment="1">
      <alignment horizontal="center"/>
    </xf>
    <xf numFmtId="0" fontId="138" fillId="34" borderId="11" xfId="32" applyFont="1" applyFill="1" applyBorder="1" applyAlignment="1" applyProtection="1"/>
    <xf numFmtId="0" fontId="139" fillId="0" borderId="0" xfId="36" applyFont="1"/>
    <xf numFmtId="0" fontId="82" fillId="27" borderId="0" xfId="36" applyFont="1" applyFill="1"/>
    <xf numFmtId="168" fontId="137" fillId="37" borderId="0" xfId="36" applyNumberFormat="1" applyFont="1" applyFill="1" applyAlignment="1">
      <alignment horizontal="center"/>
    </xf>
    <xf numFmtId="0" fontId="85" fillId="37" borderId="11" xfId="36" applyFont="1" applyFill="1" applyBorder="1"/>
    <xf numFmtId="0" fontId="85" fillId="37" borderId="0" xfId="36" applyFont="1" applyFill="1"/>
    <xf numFmtId="3" fontId="88" fillId="37" borderId="18" xfId="36" applyNumberFormat="1" applyFont="1" applyFill="1" applyBorder="1" applyAlignment="1">
      <alignment horizontal="center"/>
    </xf>
    <xf numFmtId="0" fontId="98" fillId="0" borderId="0" xfId="36" quotePrefix="1" applyFont="1" applyAlignment="1">
      <alignment horizontal="left"/>
    </xf>
    <xf numFmtId="0" fontId="82" fillId="0" borderId="0" xfId="0" applyFont="1" applyAlignment="1">
      <alignment horizontal="center"/>
    </xf>
    <xf numFmtId="169" fontId="88" fillId="0" borderId="12" xfId="36" quotePrefix="1" applyNumberFormat="1" applyFont="1" applyBorder="1" applyAlignment="1">
      <alignment horizontal="center"/>
    </xf>
    <xf numFmtId="0" fontId="85" fillId="0" borderId="11" xfId="32" applyFont="1" applyBorder="1" applyAlignment="1" applyProtection="1"/>
    <xf numFmtId="0" fontId="89" fillId="37" borderId="0" xfId="0" applyFont="1" applyFill="1"/>
    <xf numFmtId="0" fontId="82" fillId="37" borderId="0" xfId="0" applyFont="1" applyFill="1" applyAlignment="1">
      <alignment horizontal="center"/>
    </xf>
    <xf numFmtId="0" fontId="85" fillId="37" borderId="11" xfId="32" applyFont="1" applyFill="1" applyBorder="1" applyAlignment="1" applyProtection="1"/>
    <xf numFmtId="169" fontId="88" fillId="37" borderId="11" xfId="36" applyNumberFormat="1" applyFont="1" applyFill="1" applyBorder="1" applyAlignment="1">
      <alignment horizontal="center"/>
    </xf>
    <xf numFmtId="169" fontId="88" fillId="37" borderId="12" xfId="36" applyNumberFormat="1" applyFont="1" applyFill="1" applyBorder="1" applyAlignment="1">
      <alignment horizontal="center"/>
    </xf>
    <xf numFmtId="0" fontId="89" fillId="35" borderId="0" xfId="0" applyFont="1" applyFill="1"/>
    <xf numFmtId="0" fontId="82" fillId="35" borderId="0" xfId="0" applyFont="1" applyFill="1" applyAlignment="1">
      <alignment horizontal="center"/>
    </xf>
    <xf numFmtId="168" fontId="137" fillId="35" borderId="0" xfId="36" applyNumberFormat="1" applyFont="1" applyFill="1" applyAlignment="1">
      <alignment horizontal="center"/>
    </xf>
    <xf numFmtId="0" fontId="85" fillId="35" borderId="11" xfId="32" applyFont="1" applyFill="1" applyBorder="1" applyAlignment="1" applyProtection="1"/>
    <xf numFmtId="0" fontId="85" fillId="35" borderId="0" xfId="36" applyFont="1" applyFill="1"/>
    <xf numFmtId="169" fontId="82" fillId="35" borderId="0" xfId="36" applyNumberFormat="1" applyFont="1" applyFill="1" applyAlignment="1">
      <alignment horizontal="center"/>
    </xf>
    <xf numFmtId="169" fontId="88" fillId="35" borderId="11" xfId="36" applyNumberFormat="1" applyFont="1" applyFill="1" applyBorder="1" applyAlignment="1">
      <alignment horizontal="center"/>
    </xf>
    <xf numFmtId="169" fontId="88" fillId="35" borderId="12" xfId="36" applyNumberFormat="1" applyFont="1" applyFill="1" applyBorder="1" applyAlignment="1">
      <alignment horizontal="center"/>
    </xf>
    <xf numFmtId="3" fontId="88" fillId="35" borderId="18" xfId="36" applyNumberFormat="1" applyFont="1" applyFill="1" applyBorder="1" applyAlignment="1">
      <alignment horizontal="center"/>
    </xf>
    <xf numFmtId="0" fontId="89" fillId="29" borderId="0" xfId="0" applyFont="1" applyFill="1"/>
    <xf numFmtId="0" fontId="82" fillId="29" borderId="0" xfId="0" applyFont="1" applyFill="1" applyAlignment="1">
      <alignment horizontal="center"/>
    </xf>
    <xf numFmtId="168" fontId="137" fillId="29" borderId="0" xfId="36" applyNumberFormat="1" applyFont="1" applyFill="1" applyAlignment="1">
      <alignment horizontal="center"/>
    </xf>
    <xf numFmtId="0" fontId="85" fillId="38" borderId="0" xfId="36" applyFont="1" applyFill="1"/>
    <xf numFmtId="0" fontId="85" fillId="29" borderId="0" xfId="36" applyFont="1" applyFill="1"/>
    <xf numFmtId="169" fontId="82" fillId="29" borderId="0" xfId="36" applyNumberFormat="1" applyFont="1" applyFill="1" applyAlignment="1">
      <alignment horizontal="center"/>
    </xf>
    <xf numFmtId="169" fontId="88" fillId="29" borderId="11" xfId="36" applyNumberFormat="1" applyFont="1" applyFill="1" applyBorder="1" applyAlignment="1">
      <alignment horizontal="center"/>
    </xf>
    <xf numFmtId="169" fontId="88" fillId="29" borderId="12" xfId="36" applyNumberFormat="1" applyFont="1" applyFill="1" applyBorder="1" applyAlignment="1">
      <alignment horizontal="center"/>
    </xf>
    <xf numFmtId="0" fontId="93" fillId="0" borderId="0" xfId="36" applyFont="1"/>
    <xf numFmtId="0" fontId="83" fillId="37" borderId="11" xfId="36" quotePrefix="1" applyFont="1" applyFill="1" applyBorder="1" applyAlignment="1">
      <alignment horizontal="center"/>
    </xf>
    <xf numFmtId="0" fontId="135" fillId="37" borderId="0" xfId="36" applyFont="1" applyFill="1"/>
    <xf numFmtId="0" fontId="135" fillId="35" borderId="0" xfId="36" applyFont="1" applyFill="1"/>
    <xf numFmtId="0" fontId="89" fillId="33" borderId="0" xfId="0" applyFont="1" applyFill="1"/>
    <xf numFmtId="0" fontId="82" fillId="33" borderId="0" xfId="0" applyFont="1" applyFill="1" applyAlignment="1">
      <alignment horizontal="center"/>
    </xf>
    <xf numFmtId="168" fontId="137" fillId="33" borderId="0" xfId="36" applyNumberFormat="1" applyFont="1" applyFill="1" applyAlignment="1">
      <alignment horizontal="center"/>
    </xf>
    <xf numFmtId="0" fontId="140" fillId="33" borderId="0" xfId="36" applyFont="1" applyFill="1" applyAlignment="1">
      <alignment horizontal="center"/>
    </xf>
    <xf numFmtId="169" fontId="82" fillId="33" borderId="0" xfId="36" applyNumberFormat="1" applyFont="1" applyFill="1" applyAlignment="1">
      <alignment horizontal="center"/>
    </xf>
    <xf numFmtId="169" fontId="88" fillId="33" borderId="11" xfId="36" applyNumberFormat="1" applyFont="1" applyFill="1" applyBorder="1" applyAlignment="1">
      <alignment horizontal="center"/>
    </xf>
    <xf numFmtId="169" fontId="88" fillId="33" borderId="12" xfId="36" applyNumberFormat="1" applyFont="1" applyFill="1" applyBorder="1" applyAlignment="1">
      <alignment horizontal="center"/>
    </xf>
    <xf numFmtId="0" fontId="135" fillId="33" borderId="0" xfId="36" applyFont="1" applyFill="1"/>
    <xf numFmtId="0" fontId="89" fillId="36" borderId="0" xfId="0" applyFont="1" applyFill="1"/>
    <xf numFmtId="0" fontId="82" fillId="36" borderId="0" xfId="0" applyFont="1" applyFill="1" applyAlignment="1">
      <alignment horizontal="center"/>
    </xf>
    <xf numFmtId="0" fontId="135" fillId="36" borderId="0" xfId="36" applyFont="1" applyFill="1"/>
    <xf numFmtId="0" fontId="124" fillId="0" borderId="12" xfId="36" applyFont="1" applyBorder="1"/>
    <xf numFmtId="0" fontId="89" fillId="31" borderId="0" xfId="0" applyFont="1" applyFill="1"/>
    <xf numFmtId="0" fontId="82" fillId="31" borderId="0" xfId="0" applyFont="1" applyFill="1" applyAlignment="1">
      <alignment horizontal="center"/>
    </xf>
    <xf numFmtId="168" fontId="137" fillId="31" borderId="0" xfId="36" applyNumberFormat="1" applyFont="1" applyFill="1" applyAlignment="1">
      <alignment horizontal="center"/>
    </xf>
    <xf numFmtId="0" fontId="135" fillId="31" borderId="0" xfId="36" applyFont="1" applyFill="1"/>
    <xf numFmtId="169" fontId="82" fillId="31" borderId="0" xfId="36" applyNumberFormat="1" applyFont="1" applyFill="1" applyAlignment="1">
      <alignment horizontal="center"/>
    </xf>
    <xf numFmtId="169" fontId="88" fillId="31" borderId="11" xfId="36" applyNumberFormat="1" applyFont="1" applyFill="1" applyBorder="1" applyAlignment="1">
      <alignment horizontal="center"/>
    </xf>
    <xf numFmtId="169" fontId="88" fillId="31" borderId="12" xfId="36" applyNumberFormat="1" applyFont="1" applyFill="1" applyBorder="1" applyAlignment="1">
      <alignment horizontal="center"/>
    </xf>
    <xf numFmtId="3" fontId="92" fillId="31" borderId="0" xfId="36" applyNumberFormat="1" applyFont="1" applyFill="1" applyAlignment="1">
      <alignment horizontal="right"/>
    </xf>
    <xf numFmtId="38" fontId="126" fillId="31" borderId="0" xfId="0" applyNumberFormat="1" applyFont="1" applyFill="1"/>
    <xf numFmtId="38" fontId="127" fillId="31" borderId="0" xfId="0" applyNumberFormat="1" applyFont="1" applyFill="1"/>
    <xf numFmtId="38" fontId="89" fillId="31" borderId="0" xfId="0" applyNumberFormat="1" applyFont="1" applyFill="1"/>
    <xf numFmtId="3" fontId="89" fillId="31" borderId="0" xfId="36" applyNumberFormat="1" applyFont="1" applyFill="1" applyAlignment="1">
      <alignment horizontal="right"/>
    </xf>
    <xf numFmtId="0" fontId="98" fillId="27" borderId="0" xfId="36" applyFont="1" applyFill="1"/>
    <xf numFmtId="0" fontId="82" fillId="27" borderId="0" xfId="36" applyFont="1" applyFill="1" applyAlignment="1">
      <alignment horizontal="center"/>
    </xf>
    <xf numFmtId="0" fontId="85" fillId="27" borderId="0" xfId="36" applyFont="1" applyFill="1"/>
    <xf numFmtId="3" fontId="82" fillId="27" borderId="0" xfId="36" applyNumberFormat="1" applyFont="1" applyFill="1" applyAlignment="1">
      <alignment horizontal="right"/>
    </xf>
    <xf numFmtId="0" fontId="89" fillId="27" borderId="0" xfId="36" applyFont="1" applyFill="1" applyAlignment="1">
      <alignment horizontal="left" vertical="center"/>
    </xf>
    <xf numFmtId="170" fontId="88" fillId="27" borderId="0" xfId="36" applyNumberFormat="1" applyFont="1" applyFill="1" applyAlignment="1">
      <alignment horizontal="center"/>
    </xf>
    <xf numFmtId="0" fontId="102" fillId="0" borderId="13" xfId="36" applyFont="1" applyBorder="1" applyAlignment="1">
      <alignment horizontal="center"/>
    </xf>
    <xf numFmtId="0" fontId="85" fillId="0" borderId="11" xfId="36" applyFont="1" applyBorder="1" applyAlignment="1">
      <alignment horizontal="right"/>
    </xf>
    <xf numFmtId="0" fontId="85" fillId="0" borderId="16" xfId="36" applyFont="1" applyBorder="1" applyAlignment="1">
      <alignment horizontal="right"/>
    </xf>
    <xf numFmtId="0" fontId="22" fillId="31" borderId="18" xfId="36" applyFont="1" applyFill="1" applyBorder="1" applyAlignment="1">
      <alignment horizontal="center"/>
    </xf>
    <xf numFmtId="0" fontId="1" fillId="31" borderId="0" xfId="36" applyFill="1" applyAlignment="1">
      <alignment horizontal="center"/>
    </xf>
    <xf numFmtId="0" fontId="1" fillId="29" borderId="0" xfId="36" applyFill="1" applyAlignment="1">
      <alignment horizontal="center"/>
    </xf>
    <xf numFmtId="0" fontId="43" fillId="0" borderId="11" xfId="36" applyFont="1" applyBorder="1"/>
    <xf numFmtId="0" fontId="1" fillId="0" borderId="0" xfId="0" applyFont="1" applyAlignment="1">
      <alignment horizontal="center"/>
    </xf>
    <xf numFmtId="172" fontId="82" fillId="0" borderId="0" xfId="36" applyNumberFormat="1" applyFont="1" applyAlignment="1">
      <alignment horizontal="center"/>
    </xf>
    <xf numFmtId="172" fontId="111" fillId="40" borderId="0" xfId="36" applyNumberFormat="1" applyFont="1" applyFill="1" applyAlignment="1">
      <alignment horizontal="center" vertical="center" wrapText="1"/>
    </xf>
    <xf numFmtId="172" fontId="82" fillId="36" borderId="0" xfId="36" applyNumberFormat="1" applyFont="1" applyFill="1"/>
    <xf numFmtId="172" fontId="82" fillId="0" borderId="0" xfId="36" applyNumberFormat="1" applyFont="1"/>
    <xf numFmtId="172" fontId="82" fillId="34" borderId="0" xfId="36" applyNumberFormat="1" applyFont="1" applyFill="1"/>
    <xf numFmtId="172" fontId="82" fillId="37" borderId="0" xfId="36" applyNumberFormat="1" applyFont="1" applyFill="1" applyAlignment="1">
      <alignment horizontal="center"/>
    </xf>
    <xf numFmtId="172" fontId="82" fillId="29" borderId="0" xfId="36" applyNumberFormat="1" applyFont="1" applyFill="1" applyAlignment="1">
      <alignment horizontal="center"/>
    </xf>
    <xf numFmtId="172" fontId="82" fillId="35" borderId="0" xfId="36" applyNumberFormat="1" applyFont="1" applyFill="1" applyAlignment="1">
      <alignment horizontal="center"/>
    </xf>
    <xf numFmtId="172" fontId="82" fillId="31" borderId="0" xfId="36" applyNumberFormat="1" applyFont="1" applyFill="1" applyAlignment="1">
      <alignment horizontal="center"/>
    </xf>
    <xf numFmtId="172" fontId="82" fillId="33" borderId="0" xfId="36" applyNumberFormat="1" applyFont="1" applyFill="1" applyAlignment="1">
      <alignment horizontal="center"/>
    </xf>
    <xf numFmtId="172" fontId="22" fillId="0" borderId="0" xfId="36" applyNumberFormat="1" applyFont="1" applyAlignment="1">
      <alignment horizontal="center"/>
    </xf>
    <xf numFmtId="172" fontId="82" fillId="36" borderId="0" xfId="36" applyNumberFormat="1" applyFont="1" applyFill="1" applyAlignment="1">
      <alignment horizontal="center"/>
    </xf>
    <xf numFmtId="172" fontId="82" fillId="34" borderId="0" xfId="36" applyNumberFormat="1" applyFont="1" applyFill="1" applyAlignment="1">
      <alignment horizontal="center"/>
    </xf>
    <xf numFmtId="3" fontId="82" fillId="42" borderId="0" xfId="36" applyNumberFormat="1" applyFont="1" applyFill="1"/>
    <xf numFmtId="3" fontId="82" fillId="42" borderId="12" xfId="36" applyNumberFormat="1" applyFont="1" applyFill="1" applyBorder="1"/>
    <xf numFmtId="0" fontId="134" fillId="36" borderId="12" xfId="36" applyFont="1" applyFill="1" applyBorder="1"/>
    <xf numFmtId="164" fontId="134" fillId="0" borderId="12" xfId="36" applyNumberFormat="1" applyFont="1" applyBorder="1"/>
    <xf numFmtId="164" fontId="134" fillId="27" borderId="12" xfId="36" applyNumberFormat="1" applyFont="1" applyFill="1" applyBorder="1"/>
    <xf numFmtId="164" fontId="134" fillId="34" borderId="12" xfId="36" applyNumberFormat="1" applyFont="1" applyFill="1" applyBorder="1"/>
    <xf numFmtId="0" fontId="134" fillId="27" borderId="12" xfId="36" applyFont="1" applyFill="1" applyBorder="1"/>
    <xf numFmtId="0" fontId="134" fillId="37" borderId="12" xfId="36" applyFont="1" applyFill="1" applyBorder="1"/>
    <xf numFmtId="0" fontId="134" fillId="29" borderId="12" xfId="36" applyFont="1" applyFill="1" applyBorder="1"/>
    <xf numFmtId="0" fontId="134" fillId="35" borderId="12" xfId="36" applyFont="1" applyFill="1" applyBorder="1"/>
    <xf numFmtId="0" fontId="134" fillId="31" borderId="12" xfId="36" applyFont="1" applyFill="1" applyBorder="1"/>
    <xf numFmtId="0" fontId="134" fillId="33" borderId="12" xfId="36" applyFont="1" applyFill="1" applyBorder="1"/>
    <xf numFmtId="0" fontId="134" fillId="34" borderId="12" xfId="36" applyFont="1" applyFill="1" applyBorder="1"/>
    <xf numFmtId="3" fontId="143" fillId="0" borderId="0" xfId="36" applyNumberFormat="1" applyFont="1"/>
    <xf numFmtId="0" fontId="44" fillId="31" borderId="13" xfId="36" applyFont="1" applyFill="1" applyBorder="1" applyAlignment="1">
      <alignment horizontal="center"/>
    </xf>
    <xf numFmtId="0" fontId="44" fillId="31" borderId="15" xfId="36" applyFont="1" applyFill="1" applyBorder="1" applyAlignment="1">
      <alignment horizontal="center"/>
    </xf>
    <xf numFmtId="0" fontId="44" fillId="31" borderId="16" xfId="36" applyFont="1" applyFill="1" applyBorder="1" applyAlignment="1">
      <alignment horizontal="center"/>
    </xf>
    <xf numFmtId="0" fontId="44" fillId="31" borderId="17" xfId="36" applyFont="1" applyFill="1" applyBorder="1" applyAlignment="1">
      <alignment horizontal="center"/>
    </xf>
    <xf numFmtId="0" fontId="142" fillId="27" borderId="12" xfId="36" applyFont="1" applyFill="1" applyBorder="1"/>
    <xf numFmtId="16" fontId="82" fillId="0" borderId="0" xfId="36" applyNumberFormat="1" applyFont="1" applyAlignment="1">
      <alignment vertical="center"/>
    </xf>
    <xf numFmtId="0" fontId="43" fillId="38" borderId="11" xfId="36" applyFont="1" applyFill="1" applyBorder="1"/>
    <xf numFmtId="0" fontId="43" fillId="43" borderId="11" xfId="36" applyFont="1" applyFill="1" applyBorder="1"/>
    <xf numFmtId="3" fontId="121" fillId="33" borderId="0" xfId="36" applyNumberFormat="1" applyFont="1" applyFill="1"/>
    <xf numFmtId="165" fontId="82" fillId="33" borderId="0" xfId="34" quotePrefix="1" applyNumberFormat="1" applyFont="1" applyFill="1"/>
    <xf numFmtId="172" fontId="22" fillId="33" borderId="0" xfId="36" applyNumberFormat="1" applyFont="1" applyFill="1" applyAlignment="1">
      <alignment horizontal="center"/>
    </xf>
    <xf numFmtId="0" fontId="125" fillId="0" borderId="11" xfId="36" applyFont="1" applyBorder="1" applyAlignment="1">
      <alignment horizontal="left" vertical="center"/>
    </xf>
    <xf numFmtId="3" fontId="44" fillId="31" borderId="18" xfId="36" applyNumberFormat="1" applyFont="1" applyFill="1" applyBorder="1" applyAlignment="1">
      <alignment horizontal="center"/>
    </xf>
    <xf numFmtId="0" fontId="44" fillId="31" borderId="11" xfId="36" applyFont="1" applyFill="1" applyBorder="1" applyAlignment="1">
      <alignment horizontal="center"/>
    </xf>
    <xf numFmtId="170" fontId="44" fillId="31" borderId="18" xfId="36" applyNumberFormat="1" applyFont="1" applyFill="1" applyBorder="1" applyAlignment="1">
      <alignment horizontal="center"/>
    </xf>
    <xf numFmtId="0" fontId="22" fillId="31" borderId="0" xfId="36" applyFont="1" applyFill="1"/>
    <xf numFmtId="171" fontId="22" fillId="35" borderId="0" xfId="36" applyNumberFormat="1" applyFont="1" applyFill="1"/>
    <xf numFmtId="0" fontId="1" fillId="36" borderId="12" xfId="36" applyFill="1" applyBorder="1" applyAlignment="1">
      <alignment horizontal="center"/>
    </xf>
    <xf numFmtId="0" fontId="1" fillId="0" borderId="12" xfId="36" applyBorder="1" applyAlignment="1">
      <alignment horizontal="center"/>
    </xf>
    <xf numFmtId="0" fontId="1" fillId="34" borderId="12" xfId="36" applyFill="1" applyBorder="1" applyAlignment="1">
      <alignment horizontal="center"/>
    </xf>
    <xf numFmtId="0" fontId="22" fillId="31" borderId="12" xfId="36" applyFont="1" applyFill="1" applyBorder="1" applyAlignment="1">
      <alignment horizontal="center"/>
    </xf>
    <xf numFmtId="170" fontId="144" fillId="27" borderId="18" xfId="36" applyNumberFormat="1" applyFont="1" applyFill="1" applyBorder="1" applyAlignment="1">
      <alignment horizontal="center" vertical="center" wrapText="1"/>
    </xf>
    <xf numFmtId="0" fontId="82" fillId="42" borderId="0" xfId="36" applyFont="1" applyFill="1" applyAlignment="1">
      <alignment horizontal="center"/>
    </xf>
    <xf numFmtId="0" fontId="83" fillId="42" borderId="11" xfId="36" applyFont="1" applyFill="1" applyBorder="1" applyAlignment="1">
      <alignment horizontal="center"/>
    </xf>
    <xf numFmtId="0" fontId="82" fillId="42" borderId="0" xfId="36" applyFont="1" applyFill="1"/>
    <xf numFmtId="172" fontId="82" fillId="42" borderId="0" xfId="36" applyNumberFormat="1" applyFont="1" applyFill="1" applyAlignment="1">
      <alignment horizontal="center"/>
    </xf>
    <xf numFmtId="0" fontId="134" fillId="42" borderId="12" xfId="36" applyFont="1" applyFill="1" applyBorder="1"/>
    <xf numFmtId="0" fontId="82" fillId="42" borderId="12" xfId="36" applyFont="1" applyFill="1" applyBorder="1" applyAlignment="1">
      <alignment horizontal="center"/>
    </xf>
    <xf numFmtId="0" fontId="124" fillId="42" borderId="0" xfId="36" applyFont="1" applyFill="1"/>
    <xf numFmtId="0" fontId="82" fillId="42" borderId="11" xfId="36" applyFont="1" applyFill="1" applyBorder="1"/>
    <xf numFmtId="165" fontId="82" fillId="42" borderId="12" xfId="36" applyNumberFormat="1" applyFont="1" applyFill="1" applyBorder="1" applyAlignment="1">
      <alignment horizontal="right" vertical="center"/>
    </xf>
    <xf numFmtId="3" fontId="82" fillId="42" borderId="11" xfId="36" applyNumberFormat="1" applyFont="1" applyFill="1" applyBorder="1"/>
    <xf numFmtId="165" fontId="82" fillId="42" borderId="11" xfId="36" applyNumberFormat="1" applyFont="1" applyFill="1" applyBorder="1"/>
    <xf numFmtId="165" fontId="82" fillId="42" borderId="0" xfId="36" applyNumberFormat="1" applyFont="1" applyFill="1"/>
    <xf numFmtId="165" fontId="82" fillId="42" borderId="12" xfId="36" applyNumberFormat="1" applyFont="1" applyFill="1" applyBorder="1" applyAlignment="1">
      <alignment horizontal="right"/>
    </xf>
    <xf numFmtId="0" fontId="87" fillId="42" borderId="12" xfId="36" applyFont="1" applyFill="1" applyBorder="1"/>
    <xf numFmtId="170" fontId="88" fillId="42" borderId="18" xfId="36" applyNumberFormat="1" applyFont="1" applyFill="1" applyBorder="1" applyAlignment="1">
      <alignment horizontal="center"/>
    </xf>
    <xf numFmtId="0" fontId="89" fillId="42" borderId="0" xfId="36" applyFont="1" applyFill="1" applyAlignment="1">
      <alignment horizontal="center"/>
    </xf>
    <xf numFmtId="170" fontId="88" fillId="42" borderId="0" xfId="36" applyNumberFormat="1" applyFont="1" applyFill="1" applyAlignment="1">
      <alignment horizontal="center"/>
    </xf>
    <xf numFmtId="0" fontId="98" fillId="42" borderId="0" xfId="36" applyFont="1" applyFill="1"/>
    <xf numFmtId="0" fontId="118" fillId="42" borderId="0" xfId="37" applyFont="1" applyFill="1"/>
    <xf numFmtId="0" fontId="89" fillId="42" borderId="0" xfId="0" applyFont="1" applyFill="1"/>
    <xf numFmtId="0" fontId="82" fillId="42" borderId="0" xfId="0" applyFont="1" applyFill="1" applyAlignment="1">
      <alignment horizontal="center"/>
    </xf>
    <xf numFmtId="0" fontId="82" fillId="42" borderId="12" xfId="36" applyFont="1" applyFill="1" applyBorder="1"/>
    <xf numFmtId="169" fontId="82" fillId="42" borderId="0" xfId="36" applyNumberFormat="1" applyFont="1" applyFill="1" applyAlignment="1">
      <alignment horizontal="center"/>
    </xf>
    <xf numFmtId="169" fontId="88" fillId="42" borderId="11" xfId="36" applyNumberFormat="1" applyFont="1" applyFill="1" applyBorder="1" applyAlignment="1">
      <alignment horizontal="center"/>
    </xf>
    <xf numFmtId="169" fontId="88" fillId="42" borderId="12" xfId="36" applyNumberFormat="1" applyFont="1" applyFill="1" applyBorder="1" applyAlignment="1">
      <alignment horizontal="center"/>
    </xf>
    <xf numFmtId="3" fontId="88" fillId="42" borderId="0" xfId="36" applyNumberFormat="1" applyFont="1" applyFill="1" applyAlignment="1">
      <alignment horizontal="center"/>
    </xf>
    <xf numFmtId="0" fontId="135" fillId="42" borderId="0" xfId="36" applyFont="1" applyFill="1"/>
    <xf numFmtId="3" fontId="44" fillId="42" borderId="18" xfId="36" applyNumberFormat="1" applyFont="1" applyFill="1" applyBorder="1" applyAlignment="1">
      <alignment horizontal="center"/>
    </xf>
    <xf numFmtId="0" fontId="145" fillId="0" borderId="11" xfId="32" applyFont="1" applyBorder="1" applyAlignment="1" applyProtection="1"/>
    <xf numFmtId="0" fontId="22" fillId="31" borderId="0" xfId="36" applyFont="1" applyFill="1" applyAlignment="1">
      <alignment horizontal="center"/>
    </xf>
    <xf numFmtId="0" fontId="85" fillId="31" borderId="11" xfId="32" applyFont="1" applyFill="1" applyBorder="1" applyAlignment="1" applyProtection="1"/>
    <xf numFmtId="0" fontId="85" fillId="31" borderId="0" xfId="36" applyFont="1" applyFill="1"/>
    <xf numFmtId="3" fontId="88" fillId="31" borderId="18" xfId="36" applyNumberFormat="1" applyFont="1" applyFill="1" applyBorder="1" applyAlignment="1">
      <alignment horizontal="center"/>
    </xf>
    <xf numFmtId="165" fontId="10" fillId="44" borderId="0" xfId="32" applyNumberFormat="1" applyFill="1" applyAlignment="1" applyProtection="1"/>
    <xf numFmtId="165" fontId="85" fillId="44" borderId="0" xfId="36" applyNumberFormat="1" applyFont="1" applyFill="1"/>
    <xf numFmtId="0" fontId="38" fillId="44" borderId="12" xfId="36" applyFont="1" applyFill="1" applyBorder="1"/>
    <xf numFmtId="170" fontId="146" fillId="44" borderId="12" xfId="36" applyNumberFormat="1" applyFont="1" applyFill="1" applyBorder="1" applyAlignment="1">
      <alignment horizontal="center"/>
    </xf>
    <xf numFmtId="3" fontId="22" fillId="0" borderId="0" xfId="36" applyNumberFormat="1" applyFont="1" applyAlignment="1">
      <alignment horizontal="center"/>
    </xf>
    <xf numFmtId="3" fontId="22" fillId="0" borderId="0" xfId="36" applyNumberFormat="1" applyFont="1" applyAlignment="1">
      <alignment vertical="center"/>
    </xf>
    <xf numFmtId="3" fontId="1" fillId="0" borderId="18" xfId="36" applyNumberFormat="1" applyBorder="1" applyAlignment="1">
      <alignment horizontal="center"/>
    </xf>
    <xf numFmtId="3" fontId="22" fillId="36" borderId="18" xfId="36" applyNumberFormat="1" applyFont="1" applyFill="1" applyBorder="1" applyAlignment="1">
      <alignment horizontal="center"/>
    </xf>
    <xf numFmtId="3" fontId="22" fillId="34" borderId="18" xfId="36" applyNumberFormat="1" applyFont="1" applyFill="1" applyBorder="1" applyAlignment="1">
      <alignment horizontal="center"/>
    </xf>
    <xf numFmtId="3" fontId="22" fillId="0" borderId="18" xfId="36" applyNumberFormat="1" applyFont="1" applyBorder="1" applyAlignment="1">
      <alignment horizontal="center"/>
    </xf>
    <xf numFmtId="3" fontId="22" fillId="37" borderId="18" xfId="36" applyNumberFormat="1" applyFont="1" applyFill="1" applyBorder="1" applyAlignment="1">
      <alignment horizontal="center"/>
    </xf>
    <xf numFmtId="3" fontId="22" fillId="31" borderId="18" xfId="36" applyNumberFormat="1" applyFont="1" applyFill="1" applyBorder="1" applyAlignment="1">
      <alignment horizontal="center"/>
    </xf>
    <xf numFmtId="3" fontId="22" fillId="35" borderId="18" xfId="36" applyNumberFormat="1" applyFont="1" applyFill="1" applyBorder="1" applyAlignment="1">
      <alignment horizontal="center"/>
    </xf>
    <xf numFmtId="3" fontId="22" fillId="29" borderId="18" xfId="36" applyNumberFormat="1" applyFont="1" applyFill="1" applyBorder="1" applyAlignment="1">
      <alignment horizontal="center"/>
    </xf>
    <xf numFmtId="3" fontId="22" fillId="42" borderId="18" xfId="36" applyNumberFormat="1" applyFont="1" applyFill="1" applyBorder="1" applyAlignment="1">
      <alignment horizontal="center"/>
    </xf>
    <xf numFmtId="3" fontId="22" fillId="33" borderId="18" xfId="36" applyNumberFormat="1" applyFont="1" applyFill="1" applyBorder="1" applyAlignment="1">
      <alignment horizontal="center"/>
    </xf>
    <xf numFmtId="3" fontId="22" fillId="27" borderId="0" xfId="36" applyNumberFormat="1" applyFont="1" applyFill="1" applyAlignment="1">
      <alignment horizontal="center"/>
    </xf>
    <xf numFmtId="168" fontId="82" fillId="0" borderId="0" xfId="36" applyNumberFormat="1" applyFont="1" applyAlignment="1">
      <alignment vertical="center"/>
    </xf>
    <xf numFmtId="168" fontId="108" fillId="40" borderId="0" xfId="36" applyNumberFormat="1" applyFont="1" applyFill="1" applyAlignment="1">
      <alignment horizontal="center" vertical="center"/>
    </xf>
    <xf numFmtId="168" fontId="102" fillId="36" borderId="0" xfId="36" applyNumberFormat="1" applyFont="1" applyFill="1"/>
    <xf numFmtId="168" fontId="102" fillId="0" borderId="0" xfId="36" applyNumberFormat="1" applyFont="1"/>
    <xf numFmtId="168" fontId="102" fillId="34" borderId="0" xfId="36" applyNumberFormat="1" applyFont="1" applyFill="1"/>
    <xf numFmtId="168" fontId="102" fillId="37" borderId="0" xfId="36" applyNumberFormat="1" applyFont="1" applyFill="1"/>
    <xf numFmtId="168" fontId="102" fillId="29" borderId="0" xfId="36" applyNumberFormat="1" applyFont="1" applyFill="1"/>
    <xf numFmtId="168" fontId="102" fillId="31" borderId="0" xfId="36" applyNumberFormat="1" applyFont="1" applyFill="1"/>
    <xf numFmtId="168" fontId="102" fillId="35" borderId="0" xfId="36" applyNumberFormat="1" applyFont="1" applyFill="1"/>
    <xf numFmtId="168" fontId="102" fillId="42" borderId="0" xfId="36" applyNumberFormat="1" applyFont="1" applyFill="1"/>
    <xf numFmtId="168" fontId="102" fillId="33" borderId="0" xfId="36" applyNumberFormat="1" applyFont="1" applyFill="1"/>
    <xf numFmtId="168" fontId="82" fillId="27" borderId="0" xfId="36" applyNumberFormat="1" applyFont="1" applyFill="1"/>
    <xf numFmtId="168" fontId="82" fillId="0" borderId="0" xfId="36" applyNumberFormat="1" applyFont="1"/>
    <xf numFmtId="3" fontId="147" fillId="36" borderId="18" xfId="36" applyNumberFormat="1" applyFont="1" applyFill="1" applyBorder="1" applyAlignment="1">
      <alignment horizontal="right"/>
    </xf>
    <xf numFmtId="3" fontId="147" fillId="0" borderId="18" xfId="36" applyNumberFormat="1" applyFont="1" applyBorder="1" applyAlignment="1">
      <alignment horizontal="right"/>
    </xf>
    <xf numFmtId="3" fontId="147" fillId="34" borderId="18" xfId="36" applyNumberFormat="1" applyFont="1" applyFill="1" applyBorder="1" applyAlignment="1">
      <alignment horizontal="right"/>
    </xf>
    <xf numFmtId="3" fontId="147" fillId="37" borderId="18" xfId="36" applyNumberFormat="1" applyFont="1" applyFill="1" applyBorder="1" applyAlignment="1">
      <alignment horizontal="right"/>
    </xf>
    <xf numFmtId="3" fontId="147" fillId="29" borderId="18" xfId="36" applyNumberFormat="1" applyFont="1" applyFill="1" applyBorder="1" applyAlignment="1">
      <alignment horizontal="right"/>
    </xf>
    <xf numFmtId="3" fontId="147" fillId="31" borderId="18" xfId="36" applyNumberFormat="1" applyFont="1" applyFill="1" applyBorder="1" applyAlignment="1">
      <alignment horizontal="right"/>
    </xf>
    <xf numFmtId="3" fontId="147" fillId="35" borderId="18" xfId="36" applyNumberFormat="1" applyFont="1" applyFill="1" applyBorder="1" applyAlignment="1">
      <alignment horizontal="right"/>
    </xf>
    <xf numFmtId="3" fontId="147" fillId="33" borderId="18" xfId="36" applyNumberFormat="1" applyFont="1" applyFill="1" applyBorder="1" applyAlignment="1">
      <alignment horizontal="right"/>
    </xf>
    <xf numFmtId="3" fontId="148" fillId="27" borderId="19" xfId="36" applyNumberFormat="1" applyFont="1" applyFill="1" applyBorder="1" applyAlignment="1">
      <alignment horizontal="center" vertical="center" wrapText="1"/>
    </xf>
    <xf numFmtId="0" fontId="68" fillId="27" borderId="12" xfId="36" applyFont="1" applyFill="1" applyBorder="1" applyAlignment="1">
      <alignment horizontal="center"/>
    </xf>
    <xf numFmtId="0" fontId="82" fillId="45" borderId="0" xfId="36" applyFont="1" applyFill="1"/>
    <xf numFmtId="0" fontId="82" fillId="45" borderId="11" xfId="36" applyFont="1" applyFill="1" applyBorder="1"/>
    <xf numFmtId="3" fontId="82" fillId="45" borderId="0" xfId="36" applyNumberFormat="1" applyFont="1" applyFill="1"/>
    <xf numFmtId="0" fontId="82" fillId="45" borderId="12" xfId="36" applyFont="1" applyFill="1" applyBorder="1"/>
    <xf numFmtId="0" fontId="98" fillId="32" borderId="0" xfId="36" applyFont="1" applyFill="1" applyAlignment="1">
      <alignment horizontal="left"/>
    </xf>
    <xf numFmtId="0" fontId="149" fillId="0" borderId="11" xfId="32" applyFont="1" applyBorder="1" applyAlignment="1" applyProtection="1"/>
    <xf numFmtId="0" fontId="68" fillId="34" borderId="11" xfId="32" applyFont="1" applyFill="1" applyBorder="1" applyAlignment="1" applyProtection="1"/>
    <xf numFmtId="0" fontId="23" fillId="38" borderId="11" xfId="32" applyFont="1" applyFill="1" applyBorder="1" applyAlignment="1" applyProtection="1"/>
    <xf numFmtId="0" fontId="72" fillId="34" borderId="0" xfId="32" applyFont="1" applyFill="1" applyAlignment="1" applyProtection="1"/>
    <xf numFmtId="0" fontId="72" fillId="36" borderId="0" xfId="32" applyFont="1" applyFill="1" applyAlignment="1" applyProtection="1"/>
    <xf numFmtId="0" fontId="72" fillId="37" borderId="0" xfId="32" applyFont="1" applyFill="1" applyAlignment="1" applyProtection="1"/>
    <xf numFmtId="0" fontId="72" fillId="0" borderId="0" xfId="32" applyFont="1" applyAlignment="1" applyProtection="1"/>
    <xf numFmtId="0" fontId="72" fillId="31" borderId="0" xfId="32" applyFont="1" applyFill="1" applyAlignment="1" applyProtection="1"/>
    <xf numFmtId="0" fontId="72" fillId="35" borderId="0" xfId="32" applyFont="1" applyFill="1" applyAlignment="1" applyProtection="1"/>
    <xf numFmtId="0" fontId="59" fillId="35" borderId="0" xfId="36" applyFont="1" applyFill="1"/>
    <xf numFmtId="0" fontId="72" fillId="29" borderId="0" xfId="32" applyFont="1" applyFill="1" applyAlignment="1" applyProtection="1"/>
    <xf numFmtId="0" fontId="72" fillId="33" borderId="0" xfId="32" applyFont="1" applyFill="1" applyAlignment="1" applyProtection="1"/>
    <xf numFmtId="0" fontId="59" fillId="31" borderId="0" xfId="36" applyFont="1" applyFill="1"/>
    <xf numFmtId="0" fontId="72" fillId="42" borderId="0" xfId="32" applyFont="1" applyFill="1" applyAlignment="1" applyProtection="1"/>
    <xf numFmtId="0" fontId="23" fillId="0" borderId="0" xfId="36" applyFont="1" applyAlignment="1">
      <alignment vertical="center"/>
    </xf>
    <xf numFmtId="168" fontId="102" fillId="46" borderId="0" xfId="36" applyNumberFormat="1" applyFont="1" applyFill="1"/>
    <xf numFmtId="0" fontId="98" fillId="46" borderId="0" xfId="36" applyFont="1" applyFill="1" applyAlignment="1">
      <alignment horizontal="left"/>
    </xf>
    <xf numFmtId="0" fontId="98" fillId="46" borderId="0" xfId="36" applyFont="1" applyFill="1"/>
    <xf numFmtId="0" fontId="98" fillId="46" borderId="0" xfId="36" applyFont="1" applyFill="1" applyAlignment="1">
      <alignment horizontal="right"/>
    </xf>
    <xf numFmtId="3" fontId="121" fillId="46" borderId="0" xfId="36" applyNumberFormat="1" applyFont="1" applyFill="1"/>
    <xf numFmtId="165" fontId="82" fillId="46" borderId="0" xfId="34" quotePrefix="1" applyNumberFormat="1" applyFont="1" applyFill="1"/>
    <xf numFmtId="0" fontId="118" fillId="46" borderId="0" xfId="37" applyFont="1" applyFill="1"/>
    <xf numFmtId="0" fontId="82" fillId="46" borderId="0" xfId="36" applyFont="1" applyFill="1" applyAlignment="1">
      <alignment horizontal="center"/>
    </xf>
    <xf numFmtId="0" fontId="83" fillId="46" borderId="11" xfId="36" applyFont="1" applyFill="1" applyBorder="1" applyAlignment="1">
      <alignment horizontal="center"/>
    </xf>
    <xf numFmtId="0" fontId="82" fillId="46" borderId="0" xfId="36" applyFont="1" applyFill="1"/>
    <xf numFmtId="172" fontId="22" fillId="46" borderId="0" xfId="36" applyNumberFormat="1" applyFont="1" applyFill="1" applyAlignment="1">
      <alignment horizontal="center"/>
    </xf>
    <xf numFmtId="0" fontId="134" fillId="46" borderId="12" xfId="36" applyFont="1" applyFill="1" applyBorder="1"/>
    <xf numFmtId="0" fontId="22" fillId="46" borderId="0" xfId="36" applyFont="1" applyFill="1"/>
    <xf numFmtId="0" fontId="22" fillId="46" borderId="12" xfId="36" applyFont="1" applyFill="1" applyBorder="1" applyAlignment="1">
      <alignment horizontal="center"/>
    </xf>
    <xf numFmtId="168" fontId="123" fillId="46" borderId="0" xfId="36" applyNumberFormat="1" applyFont="1" applyFill="1"/>
    <xf numFmtId="0" fontId="124" fillId="46" borderId="0" xfId="36" applyFont="1" applyFill="1"/>
    <xf numFmtId="0" fontId="22" fillId="46" borderId="11" xfId="36" applyFont="1" applyFill="1" applyBorder="1"/>
    <xf numFmtId="3" fontId="82" fillId="46" borderId="0" xfId="36" applyNumberFormat="1" applyFont="1" applyFill="1"/>
    <xf numFmtId="3" fontId="82" fillId="46" borderId="12" xfId="36" applyNumberFormat="1" applyFont="1" applyFill="1" applyBorder="1"/>
    <xf numFmtId="3" fontId="82" fillId="46" borderId="11" xfId="36" applyNumberFormat="1" applyFont="1" applyFill="1" applyBorder="1"/>
    <xf numFmtId="0" fontId="82" fillId="46" borderId="12" xfId="36" applyFont="1" applyFill="1" applyBorder="1" applyAlignment="1">
      <alignment horizontal="center"/>
    </xf>
    <xf numFmtId="0" fontId="10" fillId="46" borderId="0" xfId="32" applyFill="1" applyAlignment="1" applyProtection="1"/>
    <xf numFmtId="0" fontId="22" fillId="46" borderId="18" xfId="36" applyFont="1" applyFill="1" applyBorder="1" applyAlignment="1">
      <alignment horizontal="center"/>
    </xf>
    <xf numFmtId="165" fontId="82" fillId="46" borderId="11" xfId="36" applyNumberFormat="1" applyFont="1" applyFill="1" applyBorder="1"/>
    <xf numFmtId="165" fontId="82" fillId="46" borderId="0" xfId="36" applyNumberFormat="1" applyFont="1" applyFill="1"/>
    <xf numFmtId="165" fontId="82" fillId="46" borderId="12" xfId="36" applyNumberFormat="1" applyFont="1" applyFill="1" applyBorder="1" applyAlignment="1">
      <alignment horizontal="right"/>
    </xf>
    <xf numFmtId="0" fontId="125" fillId="46" borderId="11" xfId="36" applyFont="1" applyFill="1" applyBorder="1" applyAlignment="1">
      <alignment horizontal="left" vertical="center"/>
    </xf>
    <xf numFmtId="0" fontId="135" fillId="46" borderId="0" xfId="36" applyFont="1" applyFill="1"/>
    <xf numFmtId="0" fontId="87" fillId="46" borderId="12" xfId="36" applyFont="1" applyFill="1" applyBorder="1"/>
    <xf numFmtId="0" fontId="88" fillId="46" borderId="11" xfId="36" applyFont="1" applyFill="1" applyBorder="1" applyAlignment="1">
      <alignment horizontal="center"/>
    </xf>
    <xf numFmtId="0" fontId="88" fillId="46" borderId="12" xfId="36" applyFont="1" applyFill="1" applyBorder="1" applyAlignment="1">
      <alignment horizontal="center"/>
    </xf>
    <xf numFmtId="170" fontId="88" fillId="46" borderId="18" xfId="36" applyNumberFormat="1" applyFont="1" applyFill="1" applyBorder="1" applyAlignment="1">
      <alignment horizontal="center"/>
    </xf>
    <xf numFmtId="0" fontId="1" fillId="46" borderId="0" xfId="36" applyFill="1" applyAlignment="1">
      <alignment horizontal="center"/>
    </xf>
    <xf numFmtId="170" fontId="88" fillId="46" borderId="0" xfId="36" applyNumberFormat="1" applyFont="1" applyFill="1" applyAlignment="1">
      <alignment horizontal="center"/>
    </xf>
    <xf numFmtId="3" fontId="88" fillId="46" borderId="0" xfId="36" applyNumberFormat="1" applyFont="1" applyFill="1" applyAlignment="1">
      <alignment horizontal="center"/>
    </xf>
    <xf numFmtId="3" fontId="147" fillId="46" borderId="18" xfId="36" applyNumberFormat="1" applyFont="1" applyFill="1" applyBorder="1" applyAlignment="1">
      <alignment horizontal="right"/>
    </xf>
    <xf numFmtId="170" fontId="128" fillId="46" borderId="18" xfId="36" applyNumberFormat="1" applyFont="1" applyFill="1" applyBorder="1" applyAlignment="1">
      <alignment horizontal="center"/>
    </xf>
    <xf numFmtId="3" fontId="129" fillId="46" borderId="18" xfId="36" applyNumberFormat="1" applyFont="1" applyFill="1" applyBorder="1" applyAlignment="1">
      <alignment horizontal="right"/>
    </xf>
    <xf numFmtId="0" fontId="104" fillId="46" borderId="0" xfId="36" applyFont="1" applyFill="1" applyAlignment="1">
      <alignment horizontal="center"/>
    </xf>
    <xf numFmtId="0" fontId="89" fillId="46" borderId="0" xfId="0" applyFont="1" applyFill="1"/>
    <xf numFmtId="0" fontId="82" fillId="46" borderId="0" xfId="0" applyFont="1" applyFill="1" applyAlignment="1">
      <alignment horizontal="center"/>
    </xf>
    <xf numFmtId="172" fontId="82" fillId="46" borderId="0" xfId="36" applyNumberFormat="1" applyFont="1" applyFill="1" applyAlignment="1">
      <alignment horizontal="center"/>
    </xf>
    <xf numFmtId="0" fontId="82" fillId="46" borderId="11" xfId="36" applyFont="1" applyFill="1" applyBorder="1"/>
    <xf numFmtId="168" fontId="137" fillId="46" borderId="0" xfId="36" applyNumberFormat="1" applyFont="1" applyFill="1" applyAlignment="1">
      <alignment horizontal="center"/>
    </xf>
    <xf numFmtId="0" fontId="72" fillId="46" borderId="0" xfId="32" applyFont="1" applyFill="1" applyAlignment="1" applyProtection="1"/>
    <xf numFmtId="0" fontId="82" fillId="46" borderId="12" xfId="36" applyFont="1" applyFill="1" applyBorder="1"/>
    <xf numFmtId="0" fontId="140" fillId="46" borderId="0" xfId="36" applyFont="1" applyFill="1" applyAlignment="1">
      <alignment horizontal="center"/>
    </xf>
    <xf numFmtId="169" fontId="82" fillId="46" borderId="0" xfId="36" applyNumberFormat="1" applyFont="1" applyFill="1" applyAlignment="1">
      <alignment horizontal="center"/>
    </xf>
    <xf numFmtId="169" fontId="88" fillId="46" borderId="11" xfId="36" applyNumberFormat="1" applyFont="1" applyFill="1" applyBorder="1" applyAlignment="1">
      <alignment horizontal="center"/>
    </xf>
    <xf numFmtId="169" fontId="88" fillId="46" borderId="12" xfId="36" applyNumberFormat="1" applyFont="1" applyFill="1" applyBorder="1" applyAlignment="1">
      <alignment horizontal="center"/>
    </xf>
    <xf numFmtId="3" fontId="22" fillId="46" borderId="18" xfId="36" applyNumberFormat="1" applyFont="1" applyFill="1" applyBorder="1" applyAlignment="1">
      <alignment horizontal="center"/>
    </xf>
    <xf numFmtId="3" fontId="88" fillId="46" borderId="18" xfId="36" applyNumberFormat="1" applyFont="1" applyFill="1" applyBorder="1" applyAlignment="1">
      <alignment horizontal="center"/>
    </xf>
    <xf numFmtId="0" fontId="22" fillId="46" borderId="0" xfId="36" applyFont="1" applyFill="1" applyAlignment="1">
      <alignment horizontal="center"/>
    </xf>
    <xf numFmtId="0" fontId="89" fillId="46" borderId="0" xfId="36" applyFont="1" applyFill="1" applyAlignment="1">
      <alignment horizontal="center"/>
    </xf>
    <xf numFmtId="3" fontId="44" fillId="46" borderId="18" xfId="36" applyNumberFormat="1" applyFont="1" applyFill="1" applyBorder="1" applyAlignment="1">
      <alignment horizontal="center"/>
    </xf>
    <xf numFmtId="165" fontId="82" fillId="46" borderId="0" xfId="34" applyNumberFormat="1" applyFont="1" applyFill="1"/>
    <xf numFmtId="0" fontId="82" fillId="46" borderId="18" xfId="36" applyFont="1" applyFill="1" applyBorder="1" applyAlignment="1">
      <alignment horizontal="center"/>
    </xf>
    <xf numFmtId="0" fontId="70" fillId="44" borderId="12" xfId="36" applyFont="1" applyFill="1" applyBorder="1" applyAlignment="1">
      <alignment horizontal="left"/>
    </xf>
    <xf numFmtId="168" fontId="137" fillId="32" borderId="0" xfId="36" applyNumberFormat="1" applyFont="1" applyFill="1" applyAlignment="1">
      <alignment horizontal="center"/>
    </xf>
    <xf numFmtId="0" fontId="82" fillId="0" borderId="13" xfId="36" applyFont="1" applyBorder="1" applyAlignment="1">
      <alignment vertical="center"/>
    </xf>
    <xf numFmtId="0" fontId="82" fillId="0" borderId="14" xfId="36" applyFont="1" applyBorder="1" applyAlignment="1">
      <alignment vertical="center"/>
    </xf>
    <xf numFmtId="0" fontId="122" fillId="36" borderId="11" xfId="37" applyFont="1" applyFill="1" applyBorder="1"/>
    <xf numFmtId="0" fontId="122" fillId="0" borderId="11" xfId="37" applyFont="1" applyBorder="1"/>
    <xf numFmtId="0" fontId="122" fillId="34" borderId="11" xfId="37" applyFont="1" applyFill="1" applyBorder="1"/>
    <xf numFmtId="0" fontId="89" fillId="34" borderId="0" xfId="0" applyFont="1" applyFill="1"/>
    <xf numFmtId="0" fontId="82" fillId="34" borderId="0" xfId="0" applyFont="1" applyFill="1" applyAlignment="1">
      <alignment horizontal="center"/>
    </xf>
    <xf numFmtId="0" fontId="122" fillId="37" borderId="11" xfId="37" applyFont="1" applyFill="1" applyBorder="1"/>
    <xf numFmtId="0" fontId="122" fillId="29" borderId="11" xfId="37" applyFont="1" applyFill="1" applyBorder="1"/>
    <xf numFmtId="0" fontId="122" fillId="31" borderId="11" xfId="37" applyFont="1" applyFill="1" applyBorder="1"/>
    <xf numFmtId="0" fontId="122" fillId="35" borderId="11" xfId="37" applyFont="1" applyFill="1" applyBorder="1"/>
    <xf numFmtId="0" fontId="122" fillId="46" borderId="11" xfId="37" applyFont="1" applyFill="1" applyBorder="1"/>
    <xf numFmtId="0" fontId="122" fillId="33" borderId="11" xfId="37" applyFont="1" applyFill="1" applyBorder="1"/>
    <xf numFmtId="0" fontId="22" fillId="46" borderId="0" xfId="0" applyFont="1" applyFill="1" applyAlignment="1">
      <alignment horizontal="center"/>
    </xf>
    <xf numFmtId="0" fontId="122" fillId="42" borderId="11" xfId="37" applyFont="1" applyFill="1" applyBorder="1"/>
    <xf numFmtId="0" fontId="82" fillId="27" borderId="11" xfId="36" applyFont="1" applyFill="1" applyBorder="1"/>
    <xf numFmtId="172" fontId="82" fillId="27" borderId="0" xfId="36" applyNumberFormat="1" applyFont="1" applyFill="1" applyAlignment="1">
      <alignment horizontal="center"/>
    </xf>
    <xf numFmtId="0" fontId="84" fillId="27" borderId="12" xfId="36" applyFont="1" applyFill="1" applyBorder="1"/>
    <xf numFmtId="0" fontId="82" fillId="27" borderId="12" xfId="36" applyFont="1" applyFill="1" applyBorder="1" applyAlignment="1">
      <alignment horizontal="center"/>
    </xf>
    <xf numFmtId="3" fontId="82" fillId="27" borderId="12" xfId="36" applyNumberFormat="1" applyFont="1" applyFill="1" applyBorder="1"/>
    <xf numFmtId="0" fontId="82" fillId="27" borderId="12" xfId="36" applyFont="1" applyFill="1" applyBorder="1"/>
    <xf numFmtId="3" fontId="150" fillId="40" borderId="0" xfId="36" applyNumberFormat="1" applyFont="1" applyFill="1" applyAlignment="1">
      <alignment horizontal="center" vertical="center" wrapText="1" shrinkToFit="1"/>
    </xf>
    <xf numFmtId="0" fontId="59" fillId="27" borderId="18" xfId="36" applyFont="1" applyFill="1" applyBorder="1"/>
    <xf numFmtId="0" fontId="82" fillId="27" borderId="18" xfId="36" applyFont="1" applyFill="1" applyBorder="1"/>
    <xf numFmtId="0" fontId="86" fillId="0" borderId="0" xfId="32" applyFont="1" applyAlignment="1" applyProtection="1"/>
    <xf numFmtId="0" fontId="94" fillId="31" borderId="0" xfId="32" applyFont="1" applyFill="1" applyAlignment="1" applyProtection="1"/>
    <xf numFmtId="0" fontId="136" fillId="0" borderId="0" xfId="0" applyFont="1"/>
    <xf numFmtId="0" fontId="94" fillId="46" borderId="0" xfId="32" applyFont="1" applyFill="1" applyAlignment="1" applyProtection="1"/>
    <xf numFmtId="0" fontId="135" fillId="0" borderId="11" xfId="32" applyFont="1" applyBorder="1" applyAlignment="1" applyProtection="1"/>
    <xf numFmtId="165" fontId="86" fillId="46" borderId="11" xfId="36" applyNumberFormat="1" applyFont="1" applyFill="1" applyBorder="1"/>
    <xf numFmtId="0" fontId="135" fillId="37" borderId="11" xfId="32" applyFont="1" applyFill="1" applyBorder="1" applyAlignment="1" applyProtection="1"/>
    <xf numFmtId="0" fontId="135" fillId="35" borderId="11" xfId="32" applyFont="1" applyFill="1" applyBorder="1" applyAlignment="1" applyProtection="1"/>
    <xf numFmtId="0" fontId="140" fillId="33" borderId="11" xfId="36" applyFont="1" applyFill="1" applyBorder="1" applyAlignment="1">
      <alignment horizontal="left"/>
    </xf>
    <xf numFmtId="0" fontId="135" fillId="33" borderId="11" xfId="0" applyFont="1" applyFill="1" applyBorder="1"/>
    <xf numFmtId="0" fontId="135" fillId="33" borderId="11" xfId="32" applyFont="1" applyFill="1" applyBorder="1" applyAlignment="1" applyProtection="1"/>
    <xf numFmtId="0" fontId="135" fillId="36" borderId="11" xfId="32" applyFont="1" applyFill="1" applyBorder="1" applyAlignment="1" applyProtection="1"/>
    <xf numFmtId="0" fontId="141" fillId="0" borderId="11" xfId="32" applyFont="1" applyBorder="1" applyAlignment="1" applyProtection="1"/>
    <xf numFmtId="0" fontId="141" fillId="31" borderId="11" xfId="32" applyFont="1" applyFill="1" applyBorder="1" applyAlignment="1" applyProtection="1"/>
    <xf numFmtId="0" fontId="104" fillId="31" borderId="11" xfId="36" applyFont="1" applyFill="1" applyBorder="1" applyAlignment="1">
      <alignment horizontal="left"/>
    </xf>
    <xf numFmtId="165" fontId="86" fillId="0" borderId="11" xfId="36" applyNumberFormat="1" applyFont="1" applyBorder="1"/>
    <xf numFmtId="0" fontId="141" fillId="46" borderId="11" xfId="32" applyFont="1" applyFill="1" applyBorder="1" applyAlignment="1" applyProtection="1"/>
    <xf numFmtId="0" fontId="141" fillId="42" borderId="11" xfId="32" applyFont="1" applyFill="1" applyBorder="1" applyAlignment="1" applyProtection="1"/>
    <xf numFmtId="0" fontId="85" fillId="27" borderId="11" xfId="36" applyFont="1" applyFill="1" applyBorder="1"/>
    <xf numFmtId="168" fontId="137" fillId="0" borderId="11" xfId="36" applyNumberFormat="1" applyFont="1" applyBorder="1" applyAlignment="1">
      <alignment horizontal="center"/>
    </xf>
    <xf numFmtId="0" fontId="83" fillId="27" borderId="11" xfId="36" applyFont="1" applyFill="1" applyBorder="1" applyAlignment="1">
      <alignment horizontal="center"/>
    </xf>
    <xf numFmtId="0" fontId="146" fillId="31" borderId="12" xfId="36" applyFont="1" applyFill="1" applyBorder="1" applyAlignment="1">
      <alignment horizontal="center"/>
    </xf>
    <xf numFmtId="0" fontId="114" fillId="0" borderId="12" xfId="36" applyFont="1" applyBorder="1" applyAlignment="1">
      <alignment horizontal="center" vertical="center"/>
    </xf>
    <xf numFmtId="0" fontId="151" fillId="44" borderId="12" xfId="36" applyFont="1" applyFill="1" applyBorder="1" applyAlignment="1">
      <alignment horizontal="center" vertical="center"/>
    </xf>
    <xf numFmtId="0" fontId="152" fillId="0" borderId="0" xfId="36" applyFont="1" applyAlignment="1">
      <alignment horizontal="center"/>
    </xf>
    <xf numFmtId="3" fontId="153" fillId="0" borderId="0" xfId="36" quotePrefix="1" applyNumberFormat="1" applyFont="1" applyAlignment="1">
      <alignment horizontal="center"/>
    </xf>
    <xf numFmtId="0" fontId="154" fillId="40" borderId="11" xfId="36" applyFont="1" applyFill="1" applyBorder="1" applyAlignment="1">
      <alignment horizontal="center" vertical="center" wrapText="1"/>
    </xf>
    <xf numFmtId="3" fontId="152" fillId="36" borderId="11" xfId="36" applyNumberFormat="1" applyFont="1" applyFill="1" applyBorder="1" applyAlignment="1">
      <alignment horizontal="center"/>
    </xf>
    <xf numFmtId="3" fontId="152" fillId="0" borderId="11" xfId="36" applyNumberFormat="1" applyFont="1" applyBorder="1" applyAlignment="1">
      <alignment horizontal="center"/>
    </xf>
    <xf numFmtId="3" fontId="152" fillId="34" borderId="11" xfId="36" applyNumberFormat="1" applyFont="1" applyFill="1" applyBorder="1" applyAlignment="1">
      <alignment horizontal="center"/>
    </xf>
    <xf numFmtId="170" fontId="155" fillId="44" borderId="11" xfId="32" applyNumberFormat="1" applyFont="1" applyFill="1" applyBorder="1" applyAlignment="1" applyProtection="1">
      <alignment horizontal="center"/>
    </xf>
    <xf numFmtId="3" fontId="152" fillId="37" borderId="11" xfId="36" applyNumberFormat="1" applyFont="1" applyFill="1" applyBorder="1" applyAlignment="1">
      <alignment horizontal="center"/>
    </xf>
    <xf numFmtId="3" fontId="152" fillId="29" borderId="11" xfId="36" applyNumberFormat="1" applyFont="1" applyFill="1" applyBorder="1" applyAlignment="1">
      <alignment horizontal="center"/>
    </xf>
    <xf numFmtId="0" fontId="152" fillId="0" borderId="11" xfId="36" applyFont="1" applyBorder="1" applyAlignment="1">
      <alignment horizontal="center"/>
    </xf>
    <xf numFmtId="0" fontId="152" fillId="31" borderId="11" xfId="36" applyFont="1" applyFill="1" applyBorder="1" applyAlignment="1">
      <alignment horizontal="center"/>
    </xf>
    <xf numFmtId="0" fontId="152" fillId="46" borderId="11" xfId="36" applyFont="1" applyFill="1" applyBorder="1" applyAlignment="1">
      <alignment horizontal="center"/>
    </xf>
    <xf numFmtId="0" fontId="152" fillId="35" borderId="11" xfId="36" applyFont="1" applyFill="1" applyBorder="1" applyAlignment="1">
      <alignment horizontal="center"/>
    </xf>
    <xf numFmtId="0" fontId="152" fillId="29" borderId="11" xfId="36" applyFont="1" applyFill="1" applyBorder="1" applyAlignment="1">
      <alignment horizontal="center"/>
    </xf>
    <xf numFmtId="165" fontId="155" fillId="44" borderId="11" xfId="32" applyNumberFormat="1" applyFont="1" applyFill="1" applyBorder="1" applyAlignment="1" applyProtection="1">
      <alignment horizontal="center"/>
    </xf>
    <xf numFmtId="0" fontId="152" fillId="33" borderId="11" xfId="36" applyFont="1" applyFill="1" applyBorder="1" applyAlignment="1">
      <alignment horizontal="center"/>
    </xf>
    <xf numFmtId="0" fontId="155" fillId="44" borderId="11" xfId="32" applyFont="1" applyFill="1" applyBorder="1" applyAlignment="1" applyProtection="1">
      <alignment horizontal="center"/>
    </xf>
    <xf numFmtId="0" fontId="156" fillId="44" borderId="11" xfId="32" applyFont="1" applyFill="1" applyBorder="1" applyAlignment="1" applyProtection="1">
      <alignment horizontal="center"/>
    </xf>
    <xf numFmtId="0" fontId="157" fillId="0" borderId="11" xfId="32" applyFont="1" applyBorder="1" applyAlignment="1" applyProtection="1">
      <alignment horizontal="center"/>
    </xf>
    <xf numFmtId="0" fontId="157" fillId="31" borderId="11" xfId="32" applyFont="1" applyFill="1" applyBorder="1" applyAlignment="1" applyProtection="1">
      <alignment horizontal="center"/>
    </xf>
    <xf numFmtId="0" fontId="152" fillId="0" borderId="11" xfId="32" applyFont="1" applyBorder="1" applyAlignment="1" applyProtection="1">
      <alignment horizontal="center"/>
    </xf>
    <xf numFmtId="0" fontId="152" fillId="46" borderId="11" xfId="32" applyFont="1" applyFill="1" applyBorder="1" applyAlignment="1" applyProtection="1">
      <alignment horizontal="center"/>
    </xf>
    <xf numFmtId="0" fontId="152" fillId="36" borderId="11" xfId="36" applyFont="1" applyFill="1" applyBorder="1" applyAlignment="1">
      <alignment horizontal="center"/>
    </xf>
    <xf numFmtId="0" fontId="152" fillId="34" borderId="11" xfId="36" applyFont="1" applyFill="1" applyBorder="1" applyAlignment="1">
      <alignment horizontal="center"/>
    </xf>
    <xf numFmtId="170" fontId="155" fillId="0" borderId="11" xfId="32" applyNumberFormat="1" applyFont="1" applyBorder="1" applyAlignment="1" applyProtection="1">
      <alignment horizontal="center"/>
    </xf>
    <xf numFmtId="0" fontId="158" fillId="44" borderId="11" xfId="32" applyFont="1" applyFill="1" applyBorder="1" applyAlignment="1" applyProtection="1">
      <alignment horizontal="center"/>
    </xf>
    <xf numFmtId="0" fontId="152" fillId="37" borderId="11" xfId="36" applyFont="1" applyFill="1" applyBorder="1" applyAlignment="1">
      <alignment horizontal="center"/>
    </xf>
    <xf numFmtId="3" fontId="155" fillId="44" borderId="11" xfId="32" applyNumberFormat="1" applyFont="1" applyFill="1" applyBorder="1" applyAlignment="1" applyProtection="1">
      <alignment horizontal="center"/>
    </xf>
    <xf numFmtId="0" fontId="159" fillId="27" borderId="18" xfId="36" applyFont="1" applyFill="1" applyBorder="1" applyAlignment="1">
      <alignment horizontal="center"/>
    </xf>
    <xf numFmtId="0" fontId="159" fillId="0" borderId="11" xfId="36" applyFont="1" applyBorder="1" applyAlignment="1">
      <alignment horizontal="center"/>
    </xf>
    <xf numFmtId="0" fontId="159" fillId="31" borderId="11" xfId="36" applyFont="1" applyFill="1" applyBorder="1" applyAlignment="1">
      <alignment horizontal="center"/>
    </xf>
    <xf numFmtId="0" fontId="159" fillId="46" borderId="11" xfId="36" applyFont="1" applyFill="1" applyBorder="1" applyAlignment="1">
      <alignment horizontal="center"/>
    </xf>
    <xf numFmtId="0" fontId="159" fillId="42" borderId="11" xfId="36" applyFont="1" applyFill="1" applyBorder="1" applyAlignment="1">
      <alignment horizontal="center"/>
    </xf>
    <xf numFmtId="0" fontId="152" fillId="27" borderId="11" xfId="36" applyFont="1" applyFill="1" applyBorder="1" applyAlignment="1">
      <alignment horizontal="center"/>
    </xf>
    <xf numFmtId="0" fontId="160" fillId="44" borderId="11" xfId="32" applyFont="1" applyFill="1" applyBorder="1" applyAlignment="1" applyProtection="1">
      <alignment horizontal="center"/>
    </xf>
    <xf numFmtId="0" fontId="38" fillId="27" borderId="12" xfId="36" applyFont="1" applyFill="1" applyBorder="1"/>
    <xf numFmtId="165" fontId="38" fillId="35" borderId="11" xfId="36" applyNumberFormat="1" applyFont="1" applyFill="1" applyBorder="1" applyAlignment="1">
      <alignment horizontal="center"/>
    </xf>
    <xf numFmtId="0" fontId="38" fillId="31" borderId="11" xfId="36" applyFont="1" applyFill="1" applyBorder="1" applyAlignment="1">
      <alignment horizontal="center"/>
    </xf>
    <xf numFmtId="0" fontId="38" fillId="31" borderId="12" xfId="36" applyFont="1" applyFill="1" applyBorder="1"/>
    <xf numFmtId="0" fontId="38" fillId="46" borderId="11" xfId="36" applyFont="1" applyFill="1" applyBorder="1" applyAlignment="1">
      <alignment horizontal="center"/>
    </xf>
    <xf numFmtId="0" fontId="38" fillId="46" borderId="12" xfId="36" applyFont="1" applyFill="1" applyBorder="1"/>
    <xf numFmtId="0" fontId="38" fillId="29" borderId="11" xfId="36" applyFont="1" applyFill="1" applyBorder="1" applyAlignment="1">
      <alignment horizontal="center"/>
    </xf>
    <xf numFmtId="0" fontId="121" fillId="0" borderId="0" xfId="36" applyFont="1" applyAlignment="1">
      <alignment horizontal="left"/>
    </xf>
    <xf numFmtId="0" fontId="22" fillId="42" borderId="18" xfId="36" applyFont="1" applyFill="1" applyBorder="1" applyAlignment="1">
      <alignment horizontal="center"/>
    </xf>
    <xf numFmtId="0" fontId="74" fillId="0" borderId="11" xfId="32" applyFont="1" applyBorder="1" applyAlignment="1" applyProtection="1">
      <alignment horizontal="left"/>
    </xf>
    <xf numFmtId="165" fontId="22" fillId="0" borderId="12" xfId="36" applyNumberFormat="1" applyFont="1" applyBorder="1" applyAlignment="1">
      <alignment horizontal="right" vertical="center"/>
    </xf>
    <xf numFmtId="41" fontId="98" fillId="0" borderId="0" xfId="47" applyFont="1"/>
    <xf numFmtId="165" fontId="85" fillId="0" borderId="0" xfId="36" applyNumberFormat="1" applyFont="1"/>
    <xf numFmtId="0" fontId="43" fillId="27" borderId="11" xfId="36" applyFont="1" applyFill="1" applyBorder="1"/>
    <xf numFmtId="0" fontId="130" fillId="27" borderId="11" xfId="36" applyFont="1" applyFill="1" applyBorder="1"/>
    <xf numFmtId="0" fontId="130" fillId="27" borderId="11" xfId="36" quotePrefix="1" applyFont="1" applyFill="1" applyBorder="1"/>
    <xf numFmtId="165" fontId="22" fillId="29" borderId="12" xfId="36" applyNumberFormat="1" applyFont="1" applyFill="1" applyBorder="1" applyAlignment="1">
      <alignment horizontal="right"/>
    </xf>
    <xf numFmtId="0" fontId="161" fillId="0" borderId="0" xfId="36" applyFont="1"/>
    <xf numFmtId="3" fontId="162" fillId="0" borderId="0" xfId="36" quotePrefix="1" applyNumberFormat="1" applyFont="1" applyAlignment="1">
      <alignment horizontal="center"/>
    </xf>
    <xf numFmtId="0" fontId="163" fillId="40" borderId="0" xfId="36" applyFont="1" applyFill="1" applyAlignment="1">
      <alignment horizontal="center" vertical="center" wrapText="1"/>
    </xf>
    <xf numFmtId="165" fontId="161" fillId="41" borderId="0" xfId="36" applyNumberFormat="1" applyFont="1" applyFill="1"/>
    <xf numFmtId="165" fontId="161" fillId="0" borderId="0" xfId="36" applyNumberFormat="1" applyFont="1"/>
    <xf numFmtId="0" fontId="164" fillId="0" borderId="0" xfId="36" applyFont="1" applyAlignment="1">
      <alignment horizontal="left"/>
    </xf>
    <xf numFmtId="0" fontId="164" fillId="29" borderId="0" xfId="36" applyFont="1" applyFill="1" applyAlignment="1">
      <alignment horizontal="left"/>
    </xf>
    <xf numFmtId="165" fontId="161" fillId="31" borderId="0" xfId="36" applyNumberFormat="1" applyFont="1" applyFill="1"/>
    <xf numFmtId="0" fontId="164" fillId="31" borderId="0" xfId="36" applyFont="1" applyFill="1" applyAlignment="1">
      <alignment horizontal="left"/>
    </xf>
    <xf numFmtId="165" fontId="161" fillId="46" borderId="0" xfId="36" applyNumberFormat="1" applyFont="1" applyFill="1"/>
    <xf numFmtId="0" fontId="164" fillId="35" borderId="0" xfId="36" applyFont="1" applyFill="1" applyAlignment="1">
      <alignment horizontal="left"/>
    </xf>
    <xf numFmtId="0" fontId="165" fillId="31" borderId="0" xfId="32" applyFont="1" applyFill="1" applyAlignment="1" applyProtection="1">
      <alignment horizontal="left"/>
    </xf>
    <xf numFmtId="0" fontId="166" fillId="38" borderId="0" xfId="32" applyFont="1" applyFill="1" applyAlignment="1" applyProtection="1"/>
    <xf numFmtId="165" fontId="161" fillId="0" borderId="0" xfId="32" applyNumberFormat="1" applyFont="1" applyAlignment="1" applyProtection="1"/>
    <xf numFmtId="0" fontId="161" fillId="0" borderId="0" xfId="32" applyFont="1" applyAlignment="1" applyProtection="1"/>
    <xf numFmtId="0" fontId="166" fillId="0" borderId="0" xfId="32" applyFont="1" applyAlignment="1" applyProtection="1"/>
    <xf numFmtId="0" fontId="161" fillId="36" borderId="0" xfId="36" applyFont="1" applyFill="1"/>
    <xf numFmtId="0" fontId="161" fillId="34" borderId="0" xfId="36" applyFont="1" applyFill="1"/>
    <xf numFmtId="0" fontId="161" fillId="37" borderId="0" xfId="36" applyFont="1" applyFill="1"/>
    <xf numFmtId="0" fontId="161" fillId="31" borderId="0" xfId="36" applyFont="1" applyFill="1"/>
    <xf numFmtId="0" fontId="161" fillId="35" borderId="0" xfId="36" applyFont="1" applyFill="1"/>
    <xf numFmtId="0" fontId="161" fillId="38" borderId="0" xfId="32" applyFont="1" applyFill="1" applyAlignment="1" applyProtection="1"/>
    <xf numFmtId="0" fontId="167" fillId="0" borderId="0" xfId="0" applyFont="1"/>
    <xf numFmtId="0" fontId="167" fillId="31" borderId="0" xfId="0" applyFont="1" applyFill="1"/>
    <xf numFmtId="0" fontId="166" fillId="0" borderId="0" xfId="0" applyFont="1"/>
    <xf numFmtId="0" fontId="166" fillId="46" borderId="0" xfId="0" applyFont="1" applyFill="1"/>
    <xf numFmtId="0" fontId="166" fillId="37" borderId="0" xfId="0" applyFont="1" applyFill="1"/>
    <xf numFmtId="0" fontId="168" fillId="33" borderId="0" xfId="36" applyFont="1" applyFill="1" applyAlignment="1">
      <alignment horizontal="left"/>
    </xf>
    <xf numFmtId="0" fontId="166" fillId="33" borderId="0" xfId="0" applyFont="1" applyFill="1"/>
    <xf numFmtId="0" fontId="166" fillId="36" borderId="0" xfId="0" applyFont="1" applyFill="1"/>
    <xf numFmtId="0" fontId="161" fillId="31" borderId="0" xfId="32" applyFont="1" applyFill="1" applyAlignment="1" applyProtection="1"/>
    <xf numFmtId="0" fontId="161" fillId="27" borderId="0" xfId="36" applyFont="1" applyFill="1"/>
    <xf numFmtId="0" fontId="164" fillId="31" borderId="0" xfId="36" applyFont="1" applyFill="1" applyAlignment="1">
      <alignment horizontal="center"/>
    </xf>
    <xf numFmtId="0" fontId="161" fillId="46" borderId="0" xfId="32" applyFont="1" applyFill="1" applyAlignment="1" applyProtection="1"/>
    <xf numFmtId="0" fontId="161" fillId="42" borderId="0" xfId="32" applyFont="1" applyFill="1" applyAlignment="1" applyProtection="1"/>
    <xf numFmtId="0" fontId="164" fillId="0" borderId="15" xfId="36" applyFont="1" applyBorder="1" applyAlignment="1">
      <alignment horizontal="center"/>
    </xf>
    <xf numFmtId="0" fontId="161" fillId="0" borderId="12" xfId="36" applyFont="1" applyBorder="1"/>
    <xf numFmtId="0" fontId="161" fillId="0" borderId="17" xfId="36" applyFont="1" applyBorder="1"/>
    <xf numFmtId="0" fontId="141" fillId="0" borderId="0" xfId="32" applyFont="1" applyBorder="1" applyAlignment="1" applyProtection="1"/>
    <xf numFmtId="0" fontId="43" fillId="0" borderId="11" xfId="36" applyFont="1" applyFill="1" applyBorder="1"/>
    <xf numFmtId="165" fontId="170" fillId="36" borderId="11" xfId="32" applyNumberFormat="1" applyFont="1" applyFill="1" applyBorder="1" applyAlignment="1" applyProtection="1">
      <alignment horizontal="center"/>
    </xf>
    <xf numFmtId="0" fontId="38" fillId="47" borderId="12" xfId="36" applyFont="1" applyFill="1" applyBorder="1"/>
    <xf numFmtId="0" fontId="10" fillId="35" borderId="11" xfId="32" applyFill="1" applyBorder="1" applyAlignment="1" applyProtection="1">
      <alignment horizontal="center"/>
    </xf>
    <xf numFmtId="170" fontId="44" fillId="46" borderId="18" xfId="36" applyNumberFormat="1" applyFont="1" applyFill="1" applyBorder="1" applyAlignment="1">
      <alignment horizontal="center"/>
    </xf>
    <xf numFmtId="0" fontId="85" fillId="0" borderId="0" xfId="36" applyFont="1" applyAlignment="1">
      <alignment horizontal="right" vertical="center"/>
    </xf>
    <xf numFmtId="3" fontId="96" fillId="0" borderId="0" xfId="36" quotePrefix="1" applyNumberFormat="1" applyFont="1" applyAlignment="1">
      <alignment horizontal="right" vertical="center"/>
    </xf>
    <xf numFmtId="0" fontId="113" fillId="40" borderId="12" xfId="36" applyFont="1" applyFill="1" applyBorder="1" applyAlignment="1">
      <alignment horizontal="right" vertical="center"/>
    </xf>
    <xf numFmtId="165" fontId="85" fillId="41" borderId="12" xfId="36" applyNumberFormat="1" applyFont="1" applyFill="1" applyBorder="1" applyAlignment="1">
      <alignment horizontal="right"/>
    </xf>
    <xf numFmtId="165" fontId="85" fillId="0" borderId="12" xfId="36" applyNumberFormat="1" applyFont="1" applyBorder="1" applyAlignment="1">
      <alignment horizontal="right"/>
    </xf>
    <xf numFmtId="0" fontId="104" fillId="44" borderId="12" xfId="36" applyFont="1" applyFill="1" applyBorder="1" applyAlignment="1">
      <alignment horizontal="right"/>
    </xf>
    <xf numFmtId="0" fontId="104" fillId="38" borderId="12" xfId="36" applyFont="1" applyFill="1" applyBorder="1" applyAlignment="1">
      <alignment horizontal="right"/>
    </xf>
    <xf numFmtId="165" fontId="85" fillId="31" borderId="12" xfId="36" applyNumberFormat="1" applyFont="1" applyFill="1" applyBorder="1" applyAlignment="1">
      <alignment horizontal="right"/>
    </xf>
    <xf numFmtId="0" fontId="169" fillId="31" borderId="12" xfId="32" applyFont="1" applyFill="1" applyBorder="1" applyAlignment="1" applyProtection="1">
      <alignment horizontal="right"/>
    </xf>
    <xf numFmtId="165" fontId="85" fillId="46" borderId="12" xfId="36" applyNumberFormat="1" applyFont="1" applyFill="1" applyBorder="1" applyAlignment="1">
      <alignment horizontal="right"/>
    </xf>
    <xf numFmtId="0" fontId="104" fillId="39" borderId="12" xfId="32" applyFont="1" applyFill="1" applyBorder="1" applyAlignment="1" applyProtection="1">
      <alignment horizontal="right"/>
    </xf>
    <xf numFmtId="0" fontId="85" fillId="31" borderId="12" xfId="32" applyFont="1" applyFill="1" applyBorder="1" applyAlignment="1" applyProtection="1">
      <alignment horizontal="right"/>
    </xf>
    <xf numFmtId="0" fontId="135" fillId="38" borderId="12" xfId="32" applyFont="1" applyFill="1" applyBorder="1" applyAlignment="1" applyProtection="1">
      <alignment horizontal="right"/>
    </xf>
    <xf numFmtId="0" fontId="74" fillId="0" borderId="12" xfId="32" applyFont="1" applyBorder="1" applyAlignment="1" applyProtection="1">
      <alignment horizontal="right"/>
    </xf>
    <xf numFmtId="0" fontId="135" fillId="0" borderId="12" xfId="32" applyFont="1" applyBorder="1" applyAlignment="1" applyProtection="1">
      <alignment horizontal="right"/>
    </xf>
    <xf numFmtId="165" fontId="85" fillId="0" borderId="12" xfId="32" applyNumberFormat="1" applyFont="1" applyBorder="1" applyAlignment="1" applyProtection="1">
      <alignment horizontal="right"/>
    </xf>
    <xf numFmtId="0" fontId="85" fillId="0" borderId="12" xfId="32" applyFont="1" applyBorder="1" applyAlignment="1" applyProtection="1">
      <alignment horizontal="right"/>
    </xf>
    <xf numFmtId="165" fontId="86" fillId="0" borderId="12" xfId="36" applyNumberFormat="1" applyFont="1" applyBorder="1" applyAlignment="1">
      <alignment horizontal="right"/>
    </xf>
    <xf numFmtId="0" fontId="68" fillId="0" borderId="12" xfId="32" applyFont="1" applyBorder="1" applyAlignment="1" applyProtection="1">
      <alignment horizontal="right"/>
    </xf>
    <xf numFmtId="0" fontId="85" fillId="44" borderId="12" xfId="32" applyFont="1" applyFill="1" applyBorder="1" applyAlignment="1" applyProtection="1">
      <alignment horizontal="right"/>
    </xf>
    <xf numFmtId="0" fontId="68" fillId="46" borderId="12" xfId="32" applyFont="1" applyFill="1" applyBorder="1" applyAlignment="1" applyProtection="1">
      <alignment horizontal="right"/>
    </xf>
    <xf numFmtId="165" fontId="68" fillId="0" borderId="12" xfId="36" applyNumberFormat="1" applyFont="1" applyBorder="1" applyAlignment="1">
      <alignment horizontal="right"/>
    </xf>
    <xf numFmtId="0" fontId="85" fillId="36" borderId="12" xfId="36" applyFont="1" applyFill="1" applyBorder="1" applyAlignment="1">
      <alignment horizontal="right"/>
    </xf>
    <xf numFmtId="0" fontId="85" fillId="34" borderId="12" xfId="36" applyFont="1" applyFill="1" applyBorder="1" applyAlignment="1">
      <alignment horizontal="right"/>
    </xf>
    <xf numFmtId="0" fontId="85" fillId="38" borderId="12" xfId="36" applyFont="1" applyFill="1" applyBorder="1" applyAlignment="1">
      <alignment horizontal="right"/>
    </xf>
    <xf numFmtId="0" fontId="85" fillId="0" borderId="12" xfId="36" applyFont="1" applyBorder="1" applyAlignment="1">
      <alignment horizontal="right"/>
    </xf>
    <xf numFmtId="0" fontId="85" fillId="27" borderId="12" xfId="36" applyFont="1" applyFill="1" applyBorder="1" applyAlignment="1">
      <alignment horizontal="right"/>
    </xf>
    <xf numFmtId="0" fontId="171" fillId="0" borderId="12" xfId="32" applyFont="1" applyFill="1" applyBorder="1" applyAlignment="1" applyProtection="1">
      <alignment horizontal="right"/>
    </xf>
    <xf numFmtId="0" fontId="85" fillId="32" borderId="12" xfId="36" applyFont="1" applyFill="1" applyBorder="1" applyAlignment="1">
      <alignment horizontal="right"/>
    </xf>
    <xf numFmtId="0" fontId="135" fillId="38" borderId="12" xfId="0" applyFont="1" applyFill="1" applyBorder="1" applyAlignment="1">
      <alignment horizontal="right"/>
    </xf>
    <xf numFmtId="0" fontId="85" fillId="31" borderId="12" xfId="36" applyFont="1" applyFill="1" applyBorder="1" applyAlignment="1">
      <alignment horizontal="right"/>
    </xf>
    <xf numFmtId="0" fontId="85" fillId="32" borderId="12" xfId="32" applyFont="1" applyFill="1" applyBorder="1" applyAlignment="1" applyProtection="1">
      <alignment horizontal="right"/>
    </xf>
    <xf numFmtId="0" fontId="68" fillId="0" borderId="12" xfId="36" applyFont="1" applyBorder="1" applyAlignment="1">
      <alignment horizontal="right"/>
    </xf>
    <xf numFmtId="0" fontId="85" fillId="37" borderId="12" xfId="36" applyFont="1" applyFill="1" applyBorder="1" applyAlignment="1">
      <alignment horizontal="right"/>
    </xf>
    <xf numFmtId="0" fontId="85" fillId="35" borderId="12" xfId="36" applyFont="1" applyFill="1" applyBorder="1" applyAlignment="1">
      <alignment horizontal="right"/>
    </xf>
    <xf numFmtId="0" fontId="85" fillId="29" borderId="12" xfId="32" applyFont="1" applyFill="1" applyBorder="1" applyAlignment="1" applyProtection="1">
      <alignment horizontal="right"/>
    </xf>
    <xf numFmtId="0" fontId="135" fillId="32" borderId="12" xfId="0" applyFont="1" applyFill="1" applyBorder="1" applyAlignment="1">
      <alignment horizontal="right"/>
    </xf>
    <xf numFmtId="0" fontId="135" fillId="46" borderId="12" xfId="0" applyFont="1" applyFill="1" applyBorder="1" applyAlignment="1">
      <alignment horizontal="right"/>
    </xf>
    <xf numFmtId="0" fontId="135" fillId="37" borderId="12" xfId="32" applyFont="1" applyFill="1" applyBorder="1" applyAlignment="1" applyProtection="1">
      <alignment horizontal="right"/>
    </xf>
    <xf numFmtId="0" fontId="135" fillId="35" borderId="12" xfId="32" applyFont="1" applyFill="1" applyBorder="1" applyAlignment="1" applyProtection="1">
      <alignment horizontal="right"/>
    </xf>
    <xf numFmtId="0" fontId="140" fillId="38" borderId="12" xfId="32" applyFont="1" applyFill="1" applyBorder="1" applyAlignment="1" applyProtection="1">
      <alignment horizontal="right" vertical="center"/>
    </xf>
    <xf numFmtId="0" fontId="135" fillId="38" borderId="12" xfId="32" applyFont="1" applyFill="1" applyBorder="1" applyAlignment="1" applyProtection="1">
      <alignment horizontal="right" vertical="center"/>
    </xf>
    <xf numFmtId="0" fontId="74" fillId="33" borderId="12" xfId="32" applyFont="1" applyFill="1" applyBorder="1" applyAlignment="1" applyProtection="1">
      <alignment horizontal="right" vertical="center"/>
    </xf>
    <xf numFmtId="0" fontId="135" fillId="33" borderId="12" xfId="32" applyFont="1" applyFill="1" applyBorder="1" applyAlignment="1" applyProtection="1">
      <alignment horizontal="right" vertical="center"/>
    </xf>
    <xf numFmtId="0" fontId="140" fillId="33" borderId="12" xfId="32" applyFont="1" applyFill="1" applyBorder="1" applyAlignment="1" applyProtection="1">
      <alignment horizontal="right" vertical="center"/>
    </xf>
    <xf numFmtId="0" fontId="74" fillId="38" borderId="12" xfId="32" applyFont="1" applyFill="1" applyBorder="1" applyAlignment="1" applyProtection="1">
      <alignment horizontal="right" vertical="center"/>
    </xf>
    <xf numFmtId="0" fontId="135" fillId="36" borderId="12" xfId="32" applyFont="1" applyFill="1" applyBorder="1" applyAlignment="1" applyProtection="1">
      <alignment horizontal="right"/>
    </xf>
    <xf numFmtId="0" fontId="135" fillId="31" borderId="12" xfId="32" applyFont="1" applyFill="1" applyBorder="1" applyAlignment="1" applyProtection="1">
      <alignment horizontal="right"/>
    </xf>
    <xf numFmtId="0" fontId="74" fillId="46" borderId="12" xfId="32" applyFont="1" applyFill="1" applyBorder="1" applyAlignment="1" applyProtection="1">
      <alignment horizontal="right"/>
    </xf>
    <xf numFmtId="0" fontId="74" fillId="42" borderId="12" xfId="32" applyFont="1" applyFill="1" applyBorder="1" applyAlignment="1" applyProtection="1">
      <alignment horizontal="right"/>
    </xf>
    <xf numFmtId="3" fontId="85" fillId="0" borderId="0" xfId="36" applyNumberFormat="1" applyFont="1" applyAlignment="1">
      <alignment horizontal="right" vertical="center"/>
    </xf>
    <xf numFmtId="38" fontId="133" fillId="31" borderId="0" xfId="0" applyNumberFormat="1" applyFont="1" applyFill="1"/>
    <xf numFmtId="170" fontId="44" fillId="31" borderId="0" xfId="36" applyNumberFormat="1" applyFont="1" applyFill="1" applyAlignment="1">
      <alignment horizontal="center"/>
    </xf>
    <xf numFmtId="3" fontId="92" fillId="0" borderId="0" xfId="36" quotePrefix="1" applyNumberFormat="1" applyFont="1" applyAlignment="1">
      <alignment horizontal="center" vertical="center"/>
    </xf>
    <xf numFmtId="0" fontId="51" fillId="36" borderId="0" xfId="36" applyFont="1" applyFill="1" applyAlignment="1">
      <alignment horizontal="center" vertical="center"/>
    </xf>
    <xf numFmtId="0" fontId="51" fillId="26" borderId="0" xfId="36" applyFont="1" applyFill="1" applyAlignment="1">
      <alignment horizontal="center" vertical="center"/>
    </xf>
    <xf numFmtId="0" fontId="51" fillId="34" borderId="0" xfId="36" applyFont="1" applyFill="1" applyAlignment="1">
      <alignment horizontal="center" vertical="center"/>
    </xf>
    <xf numFmtId="0" fontId="51" fillId="37" borderId="0" xfId="36" applyFont="1" applyFill="1" applyAlignment="1">
      <alignment horizontal="center" vertical="center"/>
    </xf>
    <xf numFmtId="0" fontId="51" fillId="29" borderId="0" xfId="36" applyFont="1" applyFill="1" applyAlignment="1">
      <alignment horizontal="center" vertical="center"/>
    </xf>
    <xf numFmtId="0" fontId="51" fillId="31" borderId="0" xfId="36" applyFont="1" applyFill="1" applyAlignment="1">
      <alignment horizontal="center" vertical="center"/>
    </xf>
    <xf numFmtId="0" fontId="51" fillId="35" borderId="0" xfId="36" applyFont="1" applyFill="1" applyAlignment="1">
      <alignment horizontal="center" vertical="center"/>
    </xf>
    <xf numFmtId="0" fontId="51" fillId="46" borderId="0" xfId="36" applyFont="1" applyFill="1" applyAlignment="1">
      <alignment horizontal="center" vertical="center"/>
    </xf>
    <xf numFmtId="0" fontId="51" fillId="33" borderId="0" xfId="36" applyFont="1" applyFill="1" applyAlignment="1">
      <alignment horizontal="center" vertical="center"/>
    </xf>
    <xf numFmtId="0" fontId="51" fillId="0" borderId="0" xfId="36" applyFont="1" applyAlignment="1">
      <alignment horizontal="center" vertical="center"/>
    </xf>
    <xf numFmtId="0" fontId="51" fillId="42" borderId="0" xfId="36" applyFont="1" applyFill="1" applyAlignment="1">
      <alignment horizontal="center" vertical="center"/>
    </xf>
    <xf numFmtId="0" fontId="82" fillId="27" borderId="0" xfId="36" applyFont="1" applyFill="1" applyAlignment="1">
      <alignment horizontal="center" vertical="center"/>
    </xf>
    <xf numFmtId="170" fontId="44" fillId="0" borderId="18" xfId="32" applyNumberFormat="1" applyFont="1" applyBorder="1" applyAlignment="1" applyProtection="1">
      <alignment horizontal="center"/>
    </xf>
    <xf numFmtId="170" fontId="44" fillId="42" borderId="18" xfId="36" applyNumberFormat="1" applyFont="1" applyFill="1" applyBorder="1" applyAlignment="1">
      <alignment horizontal="center"/>
    </xf>
    <xf numFmtId="170" fontId="117" fillId="44" borderId="0" xfId="36" applyNumberFormat="1" applyFont="1" applyFill="1" applyAlignment="1">
      <alignment horizontal="center" vertical="center" wrapText="1"/>
    </xf>
    <xf numFmtId="170" fontId="44" fillId="31" borderId="18" xfId="32" applyNumberFormat="1" applyFont="1" applyFill="1" applyBorder="1" applyAlignment="1" applyProtection="1">
      <alignment horizontal="center"/>
    </xf>
    <xf numFmtId="0" fontId="151" fillId="0" borderId="12" xfId="36" applyFont="1" applyBorder="1" applyAlignment="1">
      <alignment horizontal="center" vertical="center"/>
    </xf>
    <xf numFmtId="3" fontId="143" fillId="27" borderId="0" xfId="36" applyNumberFormat="1" applyFont="1" applyFill="1" applyAlignment="1">
      <alignment horizontal="right"/>
    </xf>
    <xf numFmtId="170" fontId="54" fillId="44" borderId="14" xfId="36" applyNumberFormat="1" applyFont="1" applyFill="1" applyBorder="1" applyAlignment="1">
      <alignment horizontal="center" vertical="center"/>
    </xf>
    <xf numFmtId="170" fontId="107" fillId="44" borderId="14" xfId="36" applyNumberFormat="1" applyFont="1" applyFill="1" applyBorder="1" applyAlignment="1">
      <alignment horizontal="center" vertical="center"/>
    </xf>
    <xf numFmtId="170" fontId="107" fillId="44" borderId="15" xfId="36" applyNumberFormat="1" applyFont="1" applyFill="1" applyBorder="1" applyAlignment="1">
      <alignment horizontal="center" vertical="center"/>
    </xf>
    <xf numFmtId="170" fontId="54" fillId="38" borderId="0" xfId="36" applyNumberFormat="1" applyFont="1" applyFill="1" applyBorder="1" applyAlignment="1">
      <alignment horizontal="center" vertical="center"/>
    </xf>
    <xf numFmtId="0" fontId="109" fillId="40" borderId="0" xfId="36" applyFont="1" applyFill="1" applyAlignment="1">
      <alignment horizontal="center" vertical="center"/>
    </xf>
    <xf numFmtId="0" fontId="89" fillId="27" borderId="0" xfId="36" applyFont="1" applyFill="1" applyAlignment="1">
      <alignment horizontal="left" vertical="center" wrapText="1"/>
    </xf>
    <xf numFmtId="0" fontId="89" fillId="27" borderId="0" xfId="36" applyFont="1" applyFill="1" applyAlignment="1">
      <alignment horizontal="left" wrapText="1"/>
    </xf>
    <xf numFmtId="0" fontId="100" fillId="38" borderId="13" xfId="36" applyFont="1" applyFill="1" applyBorder="1" applyAlignment="1">
      <alignment horizontal="center" vertical="center"/>
    </xf>
    <xf numFmtId="0" fontId="100" fillId="38" borderId="14" xfId="36" applyFont="1" applyFill="1" applyBorder="1" applyAlignment="1">
      <alignment horizontal="center" vertical="center"/>
    </xf>
    <xf numFmtId="0" fontId="100" fillId="38" borderId="15" xfId="36" applyFont="1" applyFill="1" applyBorder="1" applyAlignment="1">
      <alignment horizontal="center" vertical="center"/>
    </xf>
    <xf numFmtId="0" fontId="106" fillId="38" borderId="13" xfId="36" applyFont="1" applyFill="1" applyBorder="1" applyAlignment="1">
      <alignment horizontal="center" vertical="center"/>
    </xf>
    <xf numFmtId="0" fontId="106" fillId="38" borderId="15" xfId="36" applyFont="1" applyFill="1" applyBorder="1" applyAlignment="1">
      <alignment horizontal="center" vertical="center"/>
    </xf>
    <xf numFmtId="0" fontId="104" fillId="27" borderId="13" xfId="36" applyFont="1" applyFill="1" applyBorder="1" applyAlignment="1">
      <alignment horizontal="center" vertical="center"/>
    </xf>
    <xf numFmtId="0" fontId="104" fillId="27" borderId="14" xfId="36" applyFont="1" applyFill="1" applyBorder="1" applyAlignment="1">
      <alignment horizontal="center" vertical="center"/>
    </xf>
    <xf numFmtId="0" fontId="104" fillId="27" borderId="15" xfId="36" applyFont="1" applyFill="1" applyBorder="1" applyAlignment="1">
      <alignment horizontal="center" vertical="center"/>
    </xf>
    <xf numFmtId="0" fontId="105" fillId="38" borderId="13" xfId="36" applyFont="1" applyFill="1" applyBorder="1" applyAlignment="1">
      <alignment horizontal="center" vertical="center"/>
    </xf>
    <xf numFmtId="0" fontId="105" fillId="38" borderId="15" xfId="36" applyFont="1" applyFill="1" applyBorder="1" applyAlignment="1">
      <alignment horizontal="center" vertical="center"/>
    </xf>
    <xf numFmtId="0" fontId="103" fillId="38" borderId="13" xfId="36" applyFont="1" applyFill="1" applyBorder="1" applyAlignment="1">
      <alignment horizontal="center" vertical="center"/>
    </xf>
    <xf numFmtId="0" fontId="103" fillId="38" borderId="14" xfId="36" applyFont="1" applyFill="1" applyBorder="1" applyAlignment="1">
      <alignment horizontal="center" vertical="center"/>
    </xf>
    <xf numFmtId="0" fontId="103" fillId="38" borderId="15" xfId="36" applyFont="1" applyFill="1" applyBorder="1" applyAlignment="1">
      <alignment horizontal="center" vertical="center"/>
    </xf>
    <xf numFmtId="3" fontId="135" fillId="35" borderId="0" xfId="0" applyNumberFormat="1" applyFont="1" applyFill="1" applyAlignment="1">
      <alignment horizontal="center"/>
    </xf>
    <xf numFmtId="0" fontId="81" fillId="0" borderId="0" xfId="36" quotePrefix="1" applyFont="1" applyAlignment="1">
      <alignment horizontal="center"/>
    </xf>
    <xf numFmtId="0" fontId="101" fillId="38" borderId="13" xfId="36" applyFont="1" applyFill="1" applyBorder="1" applyAlignment="1">
      <alignment horizontal="center" vertical="center"/>
    </xf>
    <xf numFmtId="0" fontId="101" fillId="38" borderId="14" xfId="36" applyFont="1" applyFill="1" applyBorder="1" applyAlignment="1">
      <alignment horizontal="center" vertical="center"/>
    </xf>
    <xf numFmtId="0" fontId="101" fillId="38" borderId="15" xfId="36" applyFont="1" applyFill="1" applyBorder="1" applyAlignment="1">
      <alignment horizontal="center" vertical="center"/>
    </xf>
    <xf numFmtId="0" fontId="102" fillId="38" borderId="13" xfId="36" applyFont="1" applyFill="1" applyBorder="1" applyAlignment="1">
      <alignment horizontal="center" vertical="center"/>
    </xf>
    <xf numFmtId="0" fontId="102" fillId="38" borderId="14" xfId="36" applyFont="1" applyFill="1" applyBorder="1" applyAlignment="1">
      <alignment horizontal="center" vertical="center"/>
    </xf>
    <xf numFmtId="0" fontId="102" fillId="38" borderId="15" xfId="36" applyFont="1" applyFill="1" applyBorder="1" applyAlignment="1">
      <alignment horizontal="center" vertical="center"/>
    </xf>
    <xf numFmtId="0" fontId="99" fillId="38" borderId="13" xfId="36" applyFont="1" applyFill="1" applyBorder="1" applyAlignment="1">
      <alignment horizontal="center" vertical="center"/>
    </xf>
    <xf numFmtId="0" fontId="99" fillId="38" borderId="14" xfId="36" applyFont="1" applyFill="1" applyBorder="1" applyAlignment="1">
      <alignment horizontal="center" vertical="center"/>
    </xf>
    <xf numFmtId="0" fontId="99" fillId="38" borderId="15" xfId="36" applyFont="1" applyFill="1" applyBorder="1" applyAlignment="1">
      <alignment horizontal="center" vertical="center"/>
    </xf>
    <xf numFmtId="0" fontId="1" fillId="27" borderId="0" xfId="36" applyFill="1" applyAlignment="1">
      <alignment horizontal="left" wrapText="1"/>
    </xf>
    <xf numFmtId="170" fontId="46" fillId="0" borderId="19" xfId="36" applyNumberFormat="1" applyFont="1" applyBorder="1" applyAlignment="1">
      <alignment horizontal="center" vertical="center" wrapText="1"/>
    </xf>
    <xf numFmtId="170" fontId="46" fillId="0" borderId="20" xfId="36" applyNumberFormat="1" applyFont="1" applyBorder="1" applyAlignment="1">
      <alignment horizontal="center" vertical="center" wrapText="1"/>
    </xf>
    <xf numFmtId="0" fontId="26" fillId="0" borderId="21" xfId="36" applyFont="1" applyBorder="1" applyAlignment="1">
      <alignment horizontal="center" vertical="center"/>
    </xf>
    <xf numFmtId="0" fontId="26" fillId="0" borderId="22" xfId="36" applyFont="1" applyBorder="1" applyAlignment="1">
      <alignment horizontal="center" vertical="center"/>
    </xf>
    <xf numFmtId="0" fontId="26" fillId="0" borderId="23" xfId="36" applyFont="1" applyBorder="1" applyAlignment="1">
      <alignment horizontal="center" vertical="center"/>
    </xf>
    <xf numFmtId="0" fontId="1" fillId="27" borderId="0" xfId="36" applyFill="1" applyAlignment="1">
      <alignment horizontal="left" vertical="center" wrapText="1"/>
    </xf>
    <xf numFmtId="0" fontId="45" fillId="0" borderId="13" xfId="36" applyFont="1" applyBorder="1" applyAlignment="1">
      <alignment horizontal="center"/>
    </xf>
    <xf numFmtId="0" fontId="45" fillId="0" borderId="15" xfId="36" applyFont="1" applyBorder="1" applyAlignment="1">
      <alignment horizontal="center"/>
    </xf>
    <xf numFmtId="170" fontId="52" fillId="0" borderId="18" xfId="36" applyNumberFormat="1" applyFont="1" applyBorder="1" applyAlignment="1">
      <alignment horizontal="center" vertical="center" wrapText="1"/>
    </xf>
    <xf numFmtId="170" fontId="54" fillId="0" borderId="13" xfId="36" applyNumberFormat="1" applyFont="1" applyBorder="1" applyAlignment="1">
      <alignment horizontal="center"/>
    </xf>
    <xf numFmtId="170" fontId="54" fillId="0" borderId="14" xfId="36" applyNumberFormat="1" applyFont="1" applyBorder="1" applyAlignment="1">
      <alignment horizontal="center"/>
    </xf>
    <xf numFmtId="170" fontId="54" fillId="0" borderId="15" xfId="36" applyNumberFormat="1" applyFont="1" applyBorder="1" applyAlignment="1">
      <alignment horizontal="center"/>
    </xf>
    <xf numFmtId="170" fontId="46" fillId="0" borderId="19" xfId="36" applyNumberFormat="1" applyFont="1" applyBorder="1" applyAlignment="1">
      <alignment horizontal="center" vertical="center"/>
    </xf>
    <xf numFmtId="170" fontId="46" fillId="0" borderId="20" xfId="36" applyNumberFormat="1" applyFont="1" applyBorder="1" applyAlignment="1">
      <alignment horizontal="center" vertical="center"/>
    </xf>
    <xf numFmtId="0" fontId="27" fillId="0" borderId="13" xfId="36" applyFont="1" applyBorder="1" applyAlignment="1">
      <alignment horizontal="center"/>
    </xf>
    <xf numFmtId="0" fontId="27" fillId="0" borderId="14" xfId="36" applyFont="1" applyBorder="1" applyAlignment="1">
      <alignment horizontal="center"/>
    </xf>
    <xf numFmtId="0" fontId="27" fillId="0" borderId="15" xfId="36" applyFont="1" applyBorder="1" applyAlignment="1">
      <alignment horizontal="center"/>
    </xf>
    <xf numFmtId="3" fontId="60" fillId="0" borderId="11" xfId="36" applyNumberFormat="1" applyFont="1" applyBorder="1" applyAlignment="1">
      <alignment horizontal="center" vertical="center" wrapText="1" shrinkToFit="1"/>
    </xf>
    <xf numFmtId="3" fontId="26" fillId="0" borderId="24" xfId="36" applyNumberFormat="1" applyFont="1" applyBorder="1" applyAlignment="1">
      <alignment horizontal="center" vertical="center" wrapText="1" shrinkToFit="1"/>
    </xf>
    <xf numFmtId="3" fontId="26" fillId="0" borderId="18" xfId="36" applyNumberFormat="1" applyFont="1" applyBorder="1" applyAlignment="1">
      <alignment horizontal="center" vertical="center" wrapText="1" shrinkToFit="1"/>
    </xf>
    <xf numFmtId="0" fontId="35" fillId="0" borderId="13" xfId="36" applyFont="1" applyBorder="1" applyAlignment="1">
      <alignment horizontal="center"/>
    </xf>
    <xf numFmtId="0" fontId="35" fillId="0" borderId="14" xfId="36" applyFont="1" applyBorder="1" applyAlignment="1">
      <alignment horizontal="center"/>
    </xf>
    <xf numFmtId="0" fontId="35" fillId="0" borderId="15" xfId="36" applyFont="1" applyBorder="1" applyAlignment="1">
      <alignment horizontal="center"/>
    </xf>
    <xf numFmtId="0" fontId="70" fillId="0" borderId="13" xfId="36" applyFont="1" applyBorder="1" applyAlignment="1">
      <alignment horizontal="center"/>
    </xf>
    <xf numFmtId="0" fontId="70" fillId="0" borderId="14" xfId="36" applyFont="1" applyBorder="1" applyAlignment="1">
      <alignment horizontal="center"/>
    </xf>
    <xf numFmtId="0" fontId="70" fillId="0" borderId="15" xfId="36" applyFont="1" applyBorder="1" applyAlignment="1">
      <alignment horizontal="center" vertical="center"/>
    </xf>
    <xf numFmtId="0" fontId="39" fillId="0" borderId="13" xfId="36" applyFont="1" applyBorder="1" applyAlignment="1">
      <alignment horizontal="center"/>
    </xf>
    <xf numFmtId="0" fontId="39" fillId="0" borderId="15" xfId="36" applyFont="1" applyBorder="1" applyAlignment="1">
      <alignment horizontal="center"/>
    </xf>
    <xf numFmtId="3" fontId="13" fillId="0" borderId="0" xfId="36" applyNumberFormat="1" applyFont="1" applyAlignment="1">
      <alignment horizontal="center" wrapText="1" shrinkToFit="1"/>
    </xf>
    <xf numFmtId="3" fontId="32" fillId="0" borderId="0" xfId="36" applyNumberFormat="1" applyFont="1" applyAlignment="1">
      <alignment horizontal="center" wrapText="1" shrinkToFit="1"/>
    </xf>
    <xf numFmtId="3" fontId="1" fillId="0" borderId="12" xfId="36" applyNumberFormat="1" applyBorder="1" applyAlignment="1">
      <alignment horizontal="center" wrapText="1" shrinkToFit="1"/>
    </xf>
    <xf numFmtId="3" fontId="13" fillId="0" borderId="12" xfId="36" applyNumberFormat="1" applyFont="1" applyBorder="1" applyAlignment="1">
      <alignment horizontal="center" wrapText="1" shrinkToFit="1"/>
    </xf>
    <xf numFmtId="3" fontId="13" fillId="0" borderId="18" xfId="36" applyNumberFormat="1" applyFont="1" applyBorder="1" applyAlignment="1">
      <alignment horizontal="center" wrapText="1" shrinkToFit="1"/>
    </xf>
    <xf numFmtId="0" fontId="21" fillId="0" borderId="0" xfId="36" quotePrefix="1" applyFont="1" applyAlignment="1">
      <alignment horizontal="center"/>
    </xf>
    <xf numFmtId="0" fontId="34" fillId="0" borderId="13" xfId="36" applyFont="1" applyBorder="1" applyAlignment="1">
      <alignment horizontal="center"/>
    </xf>
    <xf numFmtId="0" fontId="34" fillId="0" borderId="14" xfId="36" applyFont="1" applyBorder="1" applyAlignment="1">
      <alignment horizontal="center"/>
    </xf>
    <xf numFmtId="0" fontId="34" fillId="0" borderId="15" xfId="36" applyFont="1" applyBorder="1" applyAlignment="1">
      <alignment horizontal="center"/>
    </xf>
    <xf numFmtId="0" fontId="13" fillId="0" borderId="11" xfId="36" applyFont="1" applyBorder="1" applyAlignment="1">
      <alignment horizontal="center" wrapText="1" shrinkToFit="1"/>
    </xf>
    <xf numFmtId="0" fontId="13" fillId="0" borderId="0" xfId="36" applyFont="1" applyAlignment="1">
      <alignment horizontal="center" vertical="center" wrapText="1" shrinkToFit="1"/>
    </xf>
    <xf numFmtId="0" fontId="1" fillId="0" borderId="0" xfId="36" quotePrefix="1" applyAlignment="1">
      <alignment horizontal="center" wrapText="1" shrinkToFit="1"/>
    </xf>
    <xf numFmtId="0" fontId="13" fillId="0" borderId="0" xfId="36" applyFont="1" applyAlignment="1">
      <alignment horizontal="center" wrapText="1" shrinkToFit="1"/>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3"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ellStyle name="Incorrecto" xfId="33" builtinId="27" customBuiltin="1"/>
    <cellStyle name="Millares [0]" xfId="47" builtinId="6"/>
    <cellStyle name="Millares_LISTA DE DECLARACION DE RENTA año gravable 2002" xfId="34" xr:uid="{00000000-0005-0000-0000-000022000000}"/>
    <cellStyle name="Neutral" xfId="35" builtinId="28" customBuiltin="1"/>
    <cellStyle name="Normal" xfId="0" builtinId="0"/>
    <cellStyle name="Normal_calendario de vencimientos" xfId="36" xr:uid="{00000000-0005-0000-0000-000025000000}"/>
    <cellStyle name="Normal_nits" xfId="37" xr:uid="{00000000-0005-0000-0000-000026000000}"/>
    <cellStyle name="Notas" xfId="38" builtinId="10" customBuiltin="1"/>
    <cellStyle name="Salida" xfId="39" builtinId="21" customBuiltin="1"/>
    <cellStyle name="Texto de advertencia" xfId="40" builtinId="11" customBuiltin="1"/>
    <cellStyle name="Texto explicativo" xfId="41" builtinId="53" customBuiltin="1"/>
    <cellStyle name="Título" xfId="42" builtinId="15" customBuiltin="1"/>
    <cellStyle name="Título 2" xfId="44" builtinId="17" customBuiltin="1"/>
    <cellStyle name="Título 3" xfId="45" builtinId="18" customBuiltin="1"/>
    <cellStyle name="Total" xfId="46" builtinId="25" customBuiltin="1"/>
  </cellStyles>
  <dxfs count="1">
    <dxf>
      <font>
        <color rgb="FFFF0000"/>
      </font>
      <fill>
        <patternFill>
          <bgColor theme="1"/>
        </patternFill>
      </fill>
    </dxf>
  </dxfs>
  <tableStyles count="0" defaultTableStyle="TableStyleMedium9" defaultPivotStyle="PivotStyleLight16"/>
  <colors>
    <mruColors>
      <color rgb="FF0000FF"/>
      <color rgb="FF000099"/>
      <color rgb="FFCC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CHI1/ARCHIVOS/Informacion%202018/Herramientas/cifras%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RCHI1\ARCHIVOS\Informacion%202016\herramientas\cifra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t"/>
      <sheetName val="cifras"/>
      <sheetName val="Hoja1"/>
      <sheetName val="terceros"/>
      <sheetName val="clase"/>
      <sheetName val="Parámetros básicos"/>
    </sheetNames>
    <sheetDataSet>
      <sheetData sheetId="0"/>
      <sheetData sheetId="1">
        <row r="20">
          <cell r="W20">
            <v>33156</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t"/>
      <sheetName val="cifras"/>
      <sheetName val="Hoja1"/>
      <sheetName val="terceros"/>
      <sheetName val="clase"/>
      <sheetName val="Parámetros básicos"/>
      <sheetName val="cifras 2016"/>
    </sheetNames>
    <sheetDataSet>
      <sheetData sheetId="0">
        <row r="135">
          <cell r="Z135">
            <v>298000</v>
          </cell>
        </row>
      </sheetData>
      <sheetData sheetId="1">
        <row r="2">
          <cell r="U2">
            <v>689454.5</v>
          </cell>
        </row>
        <row r="20">
          <cell r="T20">
            <v>28279</v>
          </cell>
        </row>
      </sheetData>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rxhjm8gW6g8" TargetMode="External"/><Relationship Id="rId1" Type="http://schemas.openxmlformats.org/officeDocument/2006/relationships/hyperlink" Target="https://www.aportesenlinea.com/Home/home.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mailto:c@rm3n18" TargetMode="External"/><Relationship Id="rId18" Type="http://schemas.openxmlformats.org/officeDocument/2006/relationships/hyperlink" Target="mailto:espindol.cecilia@gmail.com" TargetMode="External"/><Relationship Id="rId26" Type="http://schemas.openxmlformats.org/officeDocument/2006/relationships/hyperlink" Target="mailto:monylee@cable.net.co" TargetMode="External"/><Relationship Id="rId21" Type="http://schemas.openxmlformats.org/officeDocument/2006/relationships/hyperlink" Target="mailto:Jhj@ca38" TargetMode="External"/><Relationship Id="rId34" Type="http://schemas.openxmlformats.org/officeDocument/2006/relationships/hyperlink" Target="mailto:Ams@1982" TargetMode="External"/><Relationship Id="rId7" Type="http://schemas.openxmlformats.org/officeDocument/2006/relationships/hyperlink" Target="mailto:invmordaz006@etb.net.co" TargetMode="External"/><Relationship Id="rId12" Type="http://schemas.openxmlformats.org/officeDocument/2006/relationships/hyperlink" Target="mailto:0lg@03" TargetMode="External"/><Relationship Id="rId17" Type="http://schemas.openxmlformats.org/officeDocument/2006/relationships/hyperlink" Target="mailto:lae287@gmail.com" TargetMode="External"/><Relationship Id="rId25" Type="http://schemas.openxmlformats.org/officeDocument/2006/relationships/hyperlink" Target="mailto:Jebg@2345" TargetMode="External"/><Relationship Id="rId33" Type="http://schemas.openxmlformats.org/officeDocument/2006/relationships/hyperlink" Target="mailto:Angie@1982" TargetMode="External"/><Relationship Id="rId2" Type="http://schemas.openxmlformats.org/officeDocument/2006/relationships/hyperlink" Target="mailto:invmordaz006@etb.net.co" TargetMode="External"/><Relationship Id="rId16" Type="http://schemas.openxmlformats.org/officeDocument/2006/relationships/hyperlink" Target="mailto:195F@Ars" TargetMode="External"/><Relationship Id="rId20" Type="http://schemas.openxmlformats.org/officeDocument/2006/relationships/hyperlink" Target="mailto:luribe.eco@gmail.com" TargetMode="External"/><Relationship Id="rId29" Type="http://schemas.openxmlformats.org/officeDocument/2006/relationships/hyperlink" Target="mailto:Tob8824@" TargetMode="External"/><Relationship Id="rId1" Type="http://schemas.openxmlformats.org/officeDocument/2006/relationships/hyperlink" Target="mailto:jaimemorenob@me.com" TargetMode="External"/><Relationship Id="rId6" Type="http://schemas.openxmlformats.org/officeDocument/2006/relationships/hyperlink" Target="mailto:invmordaz006@etb.net.co" TargetMode="External"/><Relationship Id="rId11" Type="http://schemas.openxmlformats.org/officeDocument/2006/relationships/hyperlink" Target="mailto:cl@nd1@24" TargetMode="External"/><Relationship Id="rId24" Type="http://schemas.openxmlformats.org/officeDocument/2006/relationships/hyperlink" Target="mailto:egdavila@heritage.com.co" TargetMode="External"/><Relationship Id="rId32" Type="http://schemas.openxmlformats.org/officeDocument/2006/relationships/hyperlink" Target="mailto:Pepito23@" TargetMode="External"/><Relationship Id="rId37" Type="http://schemas.openxmlformats.org/officeDocument/2006/relationships/comments" Target="../comments2.xml"/><Relationship Id="rId5" Type="http://schemas.openxmlformats.org/officeDocument/2006/relationships/hyperlink" Target="mailto:invmordaz006@etb.net.co" TargetMode="External"/><Relationship Id="rId15" Type="http://schemas.openxmlformats.org/officeDocument/2006/relationships/hyperlink" Target="mailto:edugrana@gmail.com" TargetMode="External"/><Relationship Id="rId23" Type="http://schemas.openxmlformats.org/officeDocument/2006/relationships/hyperlink" Target="mailto:vehicuL@18" TargetMode="External"/><Relationship Id="rId28" Type="http://schemas.openxmlformats.org/officeDocument/2006/relationships/hyperlink" Target="mailto:marthacarrillorincon@hotmail.com" TargetMode="External"/><Relationship Id="rId36" Type="http://schemas.openxmlformats.org/officeDocument/2006/relationships/vmlDrawing" Target="../drawings/vmlDrawing2.vml"/><Relationship Id="rId10" Type="http://schemas.openxmlformats.org/officeDocument/2006/relationships/hyperlink" Target="mailto:G0nz@l034" TargetMode="External"/><Relationship Id="rId19" Type="http://schemas.openxmlformats.org/officeDocument/2006/relationships/hyperlink" Target="mailto:surferuri@gmail.com" TargetMode="External"/><Relationship Id="rId31" Type="http://schemas.openxmlformats.org/officeDocument/2006/relationships/hyperlink" Target="mailto:keilakarina@hotmail.com" TargetMode="External"/><Relationship Id="rId4" Type="http://schemas.openxmlformats.org/officeDocument/2006/relationships/hyperlink" Target="mailto:invmordaz006@etb.net.co" TargetMode="External"/><Relationship Id="rId9" Type="http://schemas.openxmlformats.org/officeDocument/2006/relationships/hyperlink" Target="mailto:doe178@hotmail.com" TargetMode="External"/><Relationship Id="rId14" Type="http://schemas.openxmlformats.org/officeDocument/2006/relationships/hyperlink" Target="mailto:mar1@17" TargetMode="External"/><Relationship Id="rId22" Type="http://schemas.openxmlformats.org/officeDocument/2006/relationships/hyperlink" Target="mailto:D@bntr42" TargetMode="External"/><Relationship Id="rId27" Type="http://schemas.openxmlformats.org/officeDocument/2006/relationships/hyperlink" Target="mailto:ximenagonzalezdavila@gmail.com" TargetMode="External"/><Relationship Id="rId30" Type="http://schemas.openxmlformats.org/officeDocument/2006/relationships/hyperlink" Target="mailto:egdavila@heritage.com.co" TargetMode="External"/><Relationship Id="rId35" Type="http://schemas.openxmlformats.org/officeDocument/2006/relationships/printerSettings" Target="../printerSettings/printerSettings3.bin"/><Relationship Id="rId8" Type="http://schemas.openxmlformats.org/officeDocument/2006/relationships/hyperlink" Target="mailto:invmordaz006@etb.net.co" TargetMode="External"/><Relationship Id="rId3" Type="http://schemas.openxmlformats.org/officeDocument/2006/relationships/hyperlink" Target="mailto:andresfsuarezm@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tabColor indexed="10"/>
    <pageSetUpPr fitToPage="1"/>
  </sheetPr>
  <dimension ref="A1:CI257"/>
  <sheetViews>
    <sheetView tabSelected="1" zoomScale="70" zoomScaleNormal="70" workbookViewId="0">
      <pane xSplit="7" ySplit="4" topLeftCell="AU71" activePane="bottomRight" state="frozen"/>
      <selection pane="topRight" activeCell="H1" sqref="H1"/>
      <selection pane="bottomLeft" activeCell="A5" sqref="A5"/>
      <selection pane="bottomRight" activeCell="B15" sqref="B15"/>
    </sheetView>
  </sheetViews>
  <sheetFormatPr baseColWidth="10" defaultColWidth="10" defaultRowHeight="19.5" outlineLevelCol="2" x14ac:dyDescent="0.35"/>
  <cols>
    <col min="1" max="1" width="8.25" style="967" customWidth="1"/>
    <col min="2" max="2" width="13.625" style="513" customWidth="1"/>
    <col min="3" max="3" width="13.125" style="411" customWidth="1"/>
    <col min="4" max="4" width="13.375" style="411" customWidth="1"/>
    <col min="5" max="5" width="15.75" style="411" customWidth="1"/>
    <col min="6" max="6" width="14.375" style="411" customWidth="1"/>
    <col min="7" max="7" width="2.75" style="411" customWidth="1"/>
    <col min="8" max="8" width="2.625" style="411" customWidth="1"/>
    <col min="9" max="10" width="3.125" style="411" customWidth="1"/>
    <col min="11" max="11" width="4.75" style="409" customWidth="1"/>
    <col min="12" max="12" width="3.25" style="409" customWidth="1"/>
    <col min="13" max="13" width="12.625" style="409" customWidth="1"/>
    <col min="14" max="14" width="13.375" style="410" customWidth="1" outlineLevel="1"/>
    <col min="15" max="15" width="6.75" style="411" customWidth="1" outlineLevel="1"/>
    <col min="16" max="16" width="12.375" style="856" customWidth="1" outlineLevel="1"/>
    <col min="17" max="17" width="24.375" style="412" customWidth="1" outlineLevel="1"/>
    <col min="18" max="18" width="16.375" style="411" customWidth="1" outlineLevel="2" collapsed="1"/>
    <col min="19" max="19" width="11.75" style="411" customWidth="1" outlineLevel="2"/>
    <col min="20" max="20" width="11.375" style="409" customWidth="1" outlineLevel="2"/>
    <col min="21" max="21" width="7.375" style="413" customWidth="1"/>
    <col min="22" max="22" width="12.5" style="409" customWidth="1"/>
    <col min="23" max="23" width="10.375" style="411" customWidth="1"/>
    <col min="24" max="24" width="9" style="437" customWidth="1"/>
    <col min="25" max="25" width="11.75" style="411" customWidth="1" outlineLevel="1"/>
    <col min="26" max="27" width="10" style="411" customWidth="1" outlineLevel="1"/>
    <col min="28" max="28" width="12.75" style="411" customWidth="1" outlineLevel="1"/>
    <col min="29" max="29" width="5.875" style="413" customWidth="1" outlineLevel="1"/>
    <col min="30" max="30" width="14.5" style="413" customWidth="1" outlineLevel="1"/>
    <col min="31" max="31" width="7.375" style="409" customWidth="1"/>
    <col min="32" max="32" width="11.25" style="411" customWidth="1" outlineLevel="2"/>
    <col min="33" max="35" width="10" style="411" customWidth="1" outlineLevel="2"/>
    <col min="36" max="36" width="10" style="413" customWidth="1" outlineLevel="2"/>
    <col min="37" max="37" width="5.125" style="413" customWidth="1" outlineLevel="2"/>
    <col min="38" max="38" width="7.75" style="411" customWidth="1" outlineLevel="2"/>
    <col min="39" max="42" width="9.375" style="413" customWidth="1" outlineLevel="1"/>
    <col min="43" max="43" width="20" style="411" customWidth="1" outlineLevel="1"/>
    <col min="44" max="44" width="6.25" style="409" customWidth="1" outlineLevel="1"/>
    <col min="45" max="45" width="33.875" style="62" customWidth="1"/>
    <col min="46" max="46" width="13.375" style="409" customWidth="1"/>
    <col min="47" max="47" width="11.125" style="411" customWidth="1" outlineLevel="1"/>
    <col min="48" max="48" width="11.375" style="411" customWidth="1" outlineLevel="1"/>
    <col min="49" max="49" width="10.125" style="411" customWidth="1" outlineLevel="1"/>
    <col min="50" max="50" width="11.125" style="411" customWidth="1" outlineLevel="1"/>
    <col min="51" max="51" width="9.75" style="411" customWidth="1" outlineLevel="1"/>
    <col min="52" max="52" width="6" style="411" customWidth="1" outlineLevel="1"/>
    <col min="53" max="53" width="10" style="411" customWidth="1" outlineLevel="1"/>
    <col min="54" max="54" width="30" style="414" customWidth="1"/>
    <col min="55" max="55" width="15.625" style="1157" customWidth="1"/>
    <col min="56" max="56" width="26.625" style="414" customWidth="1"/>
    <col min="57" max="57" width="16" style="414" customWidth="1"/>
    <col min="58" max="58" width="24.375" style="1201" customWidth="1"/>
    <col min="59" max="59" width="30.125" style="1105" customWidth="1"/>
    <col min="60" max="60" width="15.625" style="415" customWidth="1"/>
    <col min="61" max="61" width="15.375" style="411" customWidth="1"/>
    <col min="62" max="62" width="10.125" style="409" customWidth="1"/>
    <col min="63" max="63" width="19.75" style="416" customWidth="1"/>
    <col min="64" max="64" width="21.375" style="416" customWidth="1"/>
    <col min="65" max="65" width="17.375" style="417" customWidth="1"/>
    <col min="66" max="66" width="10.375" style="417" customWidth="1"/>
    <col min="67" max="67" width="17" style="417" customWidth="1"/>
    <col min="68" max="68" width="11.75" style="417" customWidth="1"/>
    <col min="69" max="69" width="15.75" style="418" customWidth="1"/>
    <col min="70" max="70" width="10.875" style="417" customWidth="1"/>
    <col min="71" max="71" width="10.375" style="417" customWidth="1"/>
    <col min="72" max="72" width="10.75" style="417" customWidth="1"/>
    <col min="73" max="73" width="10.625" style="417" customWidth="1"/>
    <col min="74" max="74" width="9.875" style="417" customWidth="1"/>
    <col min="75" max="75" width="9" style="417" customWidth="1"/>
    <col min="76" max="76" width="16.875" style="942" customWidth="1"/>
    <col min="77" max="77" width="14.125" style="417" customWidth="1"/>
    <col min="78" max="78" width="21.75" style="417" bestFit="1" customWidth="1"/>
    <col min="79" max="79" width="18.75" style="417" customWidth="1"/>
    <col min="80" max="80" width="1.75" style="419" customWidth="1"/>
    <col min="81" max="81" width="15.375" style="411" bestFit="1" customWidth="1"/>
    <col min="82" max="82" width="1.75" style="411" bestFit="1" customWidth="1"/>
    <col min="83" max="83" width="50.25" style="411" bestFit="1" customWidth="1"/>
    <col min="84" max="84" width="2.375" style="411" bestFit="1" customWidth="1"/>
    <col min="85" max="85" width="4.25" style="411" customWidth="1"/>
    <col min="86" max="86" width="33.375" style="411" bestFit="1" customWidth="1"/>
    <col min="87" max="87" width="2.375" style="411" bestFit="1" customWidth="1"/>
    <col min="88" max="16384" width="10" style="411"/>
  </cols>
  <sheetData>
    <row r="1" spans="1:87" ht="17.25" customHeight="1" x14ac:dyDescent="0.35">
      <c r="A1" s="1294" t="s">
        <v>0</v>
      </c>
      <c r="B1" s="1294"/>
      <c r="C1" s="1294"/>
      <c r="D1" s="1294"/>
      <c r="E1" s="1294"/>
      <c r="F1" s="1294"/>
      <c r="G1" s="1294"/>
      <c r="H1" s="1294"/>
      <c r="I1" s="1294"/>
      <c r="J1" s="1294"/>
      <c r="K1" s="1294"/>
      <c r="L1" s="1294"/>
      <c r="BR1" s="38" t="s">
        <v>741</v>
      </c>
      <c r="BS1" s="418">
        <f>+[1]cifras!$W$20</f>
        <v>33156</v>
      </c>
      <c r="CB1" s="419" t="s">
        <v>661</v>
      </c>
      <c r="CC1" s="420" t="s">
        <v>100</v>
      </c>
      <c r="CD1" s="420"/>
      <c r="CE1" s="421" t="s">
        <v>101</v>
      </c>
      <c r="CF1" s="421"/>
      <c r="CH1" s="422" t="s">
        <v>296</v>
      </c>
      <c r="CI1" s="423"/>
    </row>
    <row r="2" spans="1:87" ht="16.5" customHeight="1" thickBot="1" x14ac:dyDescent="0.35">
      <c r="A2" s="425">
        <v>1</v>
      </c>
      <c r="B2" s="425">
        <v>2</v>
      </c>
      <c r="C2" s="424">
        <v>3</v>
      </c>
      <c r="D2" s="424">
        <v>4</v>
      </c>
      <c r="E2" s="426" t="s">
        <v>683</v>
      </c>
      <c r="F2" s="424">
        <v>6</v>
      </c>
      <c r="G2" s="424">
        <v>7</v>
      </c>
      <c r="H2" s="424">
        <v>8</v>
      </c>
      <c r="I2" s="424">
        <v>9</v>
      </c>
      <c r="J2" s="424">
        <v>10</v>
      </c>
      <c r="K2" s="424">
        <v>11</v>
      </c>
      <c r="L2" s="424">
        <v>12</v>
      </c>
      <c r="M2" s="424">
        <v>13</v>
      </c>
      <c r="N2" s="424">
        <v>14</v>
      </c>
      <c r="O2" s="424">
        <v>15</v>
      </c>
      <c r="P2" s="424">
        <v>16</v>
      </c>
      <c r="Q2" s="427">
        <v>17</v>
      </c>
      <c r="R2" s="424">
        <v>18</v>
      </c>
      <c r="S2" s="424">
        <v>19</v>
      </c>
      <c r="T2" s="424">
        <v>20</v>
      </c>
      <c r="U2" s="428">
        <v>21</v>
      </c>
      <c r="V2" s="428">
        <v>22</v>
      </c>
      <c r="W2" s="428">
        <v>23</v>
      </c>
      <c r="X2" s="1254">
        <v>24</v>
      </c>
      <c r="Y2" s="428">
        <v>25</v>
      </c>
      <c r="Z2" s="428">
        <v>26</v>
      </c>
      <c r="AA2" s="428">
        <v>27</v>
      </c>
      <c r="AB2" s="428">
        <v>28</v>
      </c>
      <c r="AC2" s="428">
        <v>29</v>
      </c>
      <c r="AD2" s="428">
        <v>30</v>
      </c>
      <c r="AE2" s="428">
        <v>31</v>
      </c>
      <c r="AF2" s="428">
        <v>32</v>
      </c>
      <c r="AG2" s="428">
        <v>33</v>
      </c>
      <c r="AH2" s="428">
        <v>34</v>
      </c>
      <c r="AI2" s="428">
        <v>35</v>
      </c>
      <c r="AJ2" s="428">
        <v>36</v>
      </c>
      <c r="AK2" s="428">
        <v>37</v>
      </c>
      <c r="AL2" s="428">
        <v>38</v>
      </c>
      <c r="AM2" s="428">
        <v>39</v>
      </c>
      <c r="AN2" s="428">
        <v>40</v>
      </c>
      <c r="AO2" s="428">
        <v>41</v>
      </c>
      <c r="AP2" s="428">
        <v>42</v>
      </c>
      <c r="AQ2" s="428">
        <v>43</v>
      </c>
      <c r="AR2" s="428">
        <v>44</v>
      </c>
      <c r="AS2" s="63">
        <v>45</v>
      </c>
      <c r="AT2" s="428">
        <v>46</v>
      </c>
      <c r="AU2" s="428">
        <v>47</v>
      </c>
      <c r="AV2" s="428">
        <v>48</v>
      </c>
      <c r="AW2" s="428">
        <v>49</v>
      </c>
      <c r="AX2" s="428">
        <v>50</v>
      </c>
      <c r="AY2" s="428">
        <v>51</v>
      </c>
      <c r="AZ2" s="428">
        <v>52</v>
      </c>
      <c r="BA2" s="428">
        <v>53</v>
      </c>
      <c r="BB2" s="429">
        <v>54</v>
      </c>
      <c r="BC2" s="1158">
        <v>55</v>
      </c>
      <c r="BD2" s="429">
        <v>56</v>
      </c>
      <c r="BE2" s="429">
        <v>57</v>
      </c>
      <c r="BF2" s="1202">
        <v>58</v>
      </c>
      <c r="BG2" s="1106">
        <v>59</v>
      </c>
      <c r="BH2" s="428">
        <v>60</v>
      </c>
      <c r="BI2" s="428">
        <v>61</v>
      </c>
      <c r="BJ2" s="428">
        <v>62</v>
      </c>
      <c r="BK2" s="428">
        <v>63</v>
      </c>
      <c r="BL2" s="428">
        <v>64</v>
      </c>
      <c r="BM2" s="428">
        <v>65</v>
      </c>
      <c r="BN2" s="428">
        <v>66</v>
      </c>
      <c r="BO2" s="428">
        <v>67</v>
      </c>
      <c r="BP2" s="428">
        <v>68</v>
      </c>
      <c r="BQ2" s="428">
        <v>69</v>
      </c>
      <c r="BR2" s="428">
        <v>70</v>
      </c>
      <c r="BS2" s="428">
        <v>71</v>
      </c>
      <c r="BT2" s="428">
        <v>72</v>
      </c>
      <c r="BU2" s="428">
        <v>73</v>
      </c>
      <c r="BV2" s="428">
        <v>74</v>
      </c>
      <c r="BW2" s="428">
        <v>75</v>
      </c>
      <c r="BX2" s="6">
        <v>76</v>
      </c>
      <c r="BY2" s="428">
        <v>77</v>
      </c>
      <c r="BZ2" s="428">
        <v>78</v>
      </c>
      <c r="CA2" s="428">
        <v>79</v>
      </c>
      <c r="CB2" s="419" t="s">
        <v>661</v>
      </c>
      <c r="CC2" s="430" t="s">
        <v>208</v>
      </c>
      <c r="CD2" s="430">
        <v>1</v>
      </c>
      <c r="CE2" s="431" t="s">
        <v>102</v>
      </c>
      <c r="CF2" s="432" t="s">
        <v>103</v>
      </c>
      <c r="CH2" s="433" t="s">
        <v>297</v>
      </c>
      <c r="CI2" s="434" t="s">
        <v>103</v>
      </c>
    </row>
    <row r="3" spans="1:87" s="435" customFormat="1" ht="18.600000000000001" customHeight="1" thickBot="1" x14ac:dyDescent="0.2">
      <c r="A3" s="955"/>
      <c r="B3" s="436"/>
      <c r="D3" s="888"/>
      <c r="H3" s="1057"/>
      <c r="I3" s="1058"/>
      <c r="J3" s="1058"/>
      <c r="K3" s="1058"/>
      <c r="L3" s="1058"/>
      <c r="M3" s="1058"/>
      <c r="N3" s="1301" t="s">
        <v>159</v>
      </c>
      <c r="O3" s="1302"/>
      <c r="P3" s="1302"/>
      <c r="Q3" s="1303"/>
      <c r="R3" s="1280" t="s">
        <v>682</v>
      </c>
      <c r="S3" s="1281"/>
      <c r="T3" s="1282"/>
      <c r="X3" s="437"/>
      <c r="Y3" s="1295" t="s">
        <v>137</v>
      </c>
      <c r="Z3" s="1296"/>
      <c r="AA3" s="1296"/>
      <c r="AB3" s="1296"/>
      <c r="AC3" s="1296"/>
      <c r="AD3" s="1297"/>
      <c r="AF3" s="1295" t="s">
        <v>171</v>
      </c>
      <c r="AG3" s="1296"/>
      <c r="AH3" s="1296"/>
      <c r="AI3" s="1296"/>
      <c r="AJ3" s="1296"/>
      <c r="AK3" s="1296"/>
      <c r="AL3" s="1297"/>
      <c r="AM3" s="1298" t="s">
        <v>147</v>
      </c>
      <c r="AN3" s="1299"/>
      <c r="AO3" s="1299"/>
      <c r="AP3" s="1299"/>
      <c r="AQ3" s="1299"/>
      <c r="AR3" s="1300"/>
      <c r="AS3" s="997"/>
      <c r="AU3" s="1290" t="s">
        <v>172</v>
      </c>
      <c r="AV3" s="1291"/>
      <c r="AW3" s="1291"/>
      <c r="AX3" s="1291"/>
      <c r="AY3" s="1291"/>
      <c r="AZ3" s="1291"/>
      <c r="BA3" s="1292"/>
      <c r="BB3" s="1285" t="s">
        <v>182</v>
      </c>
      <c r="BC3" s="1286"/>
      <c r="BD3" s="1286"/>
      <c r="BE3" s="1286"/>
      <c r="BF3" s="1287"/>
      <c r="BG3" s="1288" t="s">
        <v>183</v>
      </c>
      <c r="BH3" s="1289"/>
      <c r="BJ3" s="437"/>
      <c r="BK3" s="1283" t="s">
        <v>216</v>
      </c>
      <c r="BL3" s="1284"/>
      <c r="BN3" s="1276" t="s">
        <v>731</v>
      </c>
      <c r="BO3" s="1276"/>
      <c r="BP3" s="1276"/>
      <c r="BQ3" s="1276"/>
      <c r="BR3" s="1273" t="s">
        <v>738</v>
      </c>
      <c r="BS3" s="1274"/>
      <c r="BT3" s="1274"/>
      <c r="BU3" s="1274"/>
      <c r="BV3" s="1274"/>
      <c r="BW3" s="1275"/>
      <c r="BX3" s="943">
        <f>45000*BS1</f>
        <v>1492020000</v>
      </c>
      <c r="BZ3" s="438">
        <f>391*BS1</f>
        <v>12963996</v>
      </c>
      <c r="CA3" s="438">
        <f>+BZ3/1%</f>
        <v>1296399600</v>
      </c>
      <c r="CB3" s="439" t="s">
        <v>661</v>
      </c>
      <c r="CC3" s="440" t="s">
        <v>209</v>
      </c>
      <c r="CD3" s="440">
        <v>2</v>
      </c>
      <c r="CE3" s="441" t="s">
        <v>105</v>
      </c>
      <c r="CF3" s="442" t="s">
        <v>106</v>
      </c>
      <c r="CH3" s="443" t="s">
        <v>298</v>
      </c>
      <c r="CI3" s="444" t="s">
        <v>106</v>
      </c>
    </row>
    <row r="4" spans="1:87" s="477" customFormat="1" ht="50.25" customHeight="1" x14ac:dyDescent="0.15">
      <c r="A4" s="956" t="s">
        <v>3</v>
      </c>
      <c r="B4" s="1277" t="s">
        <v>4</v>
      </c>
      <c r="C4" s="1277"/>
      <c r="D4" s="1277"/>
      <c r="E4" s="1277"/>
      <c r="F4" s="446" t="s">
        <v>5</v>
      </c>
      <c r="G4" s="445" t="s">
        <v>6</v>
      </c>
      <c r="H4" s="456"/>
      <c r="I4" s="445" t="s">
        <v>7</v>
      </c>
      <c r="J4" s="445" t="s">
        <v>8</v>
      </c>
      <c r="K4" s="445" t="s">
        <v>9</v>
      </c>
      <c r="L4" s="445" t="s">
        <v>10</v>
      </c>
      <c r="M4" s="448" t="s">
        <v>709</v>
      </c>
      <c r="N4" s="449" t="s">
        <v>155</v>
      </c>
      <c r="O4" s="450" t="s">
        <v>156</v>
      </c>
      <c r="P4" s="857" t="s">
        <v>157</v>
      </c>
      <c r="Q4" s="451" t="s">
        <v>158</v>
      </c>
      <c r="R4" s="452" t="s">
        <v>238</v>
      </c>
      <c r="S4" s="452" t="s">
        <v>238</v>
      </c>
      <c r="T4" s="453" t="s">
        <v>691</v>
      </c>
      <c r="U4" s="454" t="s">
        <v>2</v>
      </c>
      <c r="V4" s="454" t="s">
        <v>136</v>
      </c>
      <c r="W4" s="455" t="s">
        <v>99</v>
      </c>
      <c r="X4" s="454" t="s">
        <v>739</v>
      </c>
      <c r="Y4" s="456" t="s">
        <v>138</v>
      </c>
      <c r="Z4" s="447" t="s">
        <v>139</v>
      </c>
      <c r="AA4" s="447" t="s">
        <v>140</v>
      </c>
      <c r="AB4" s="447" t="s">
        <v>141</v>
      </c>
      <c r="AC4" s="457" t="s">
        <v>316</v>
      </c>
      <c r="AD4" s="458" t="s">
        <v>5</v>
      </c>
      <c r="AE4" s="454" t="s">
        <v>142</v>
      </c>
      <c r="AF4" s="456" t="s">
        <v>138</v>
      </c>
      <c r="AG4" s="447" t="s">
        <v>139</v>
      </c>
      <c r="AH4" s="447" t="s">
        <v>140</v>
      </c>
      <c r="AI4" s="447" t="s">
        <v>141</v>
      </c>
      <c r="AJ4" s="457" t="s">
        <v>5</v>
      </c>
      <c r="AK4" s="457" t="s">
        <v>316</v>
      </c>
      <c r="AL4" s="448" t="s">
        <v>145</v>
      </c>
      <c r="AM4" s="459" t="s">
        <v>148</v>
      </c>
      <c r="AN4" s="460" t="s">
        <v>149</v>
      </c>
      <c r="AO4" s="460" t="s">
        <v>150</v>
      </c>
      <c r="AP4" s="460" t="s">
        <v>151</v>
      </c>
      <c r="AQ4" s="461" t="s">
        <v>152</v>
      </c>
      <c r="AR4" s="448" t="s">
        <v>153</v>
      </c>
      <c r="AS4" s="1078" t="s">
        <v>223</v>
      </c>
      <c r="AT4" s="462" t="s">
        <v>617</v>
      </c>
      <c r="AU4" s="456" t="s">
        <v>138</v>
      </c>
      <c r="AV4" s="447" t="s">
        <v>139</v>
      </c>
      <c r="AW4" s="447" t="s">
        <v>140</v>
      </c>
      <c r="AX4" s="447" t="s">
        <v>141</v>
      </c>
      <c r="AY4" s="457" t="s">
        <v>5</v>
      </c>
      <c r="AZ4" s="457" t="s">
        <v>316</v>
      </c>
      <c r="BA4" s="448" t="s">
        <v>145</v>
      </c>
      <c r="BB4" s="463" t="s">
        <v>273</v>
      </c>
      <c r="BC4" s="1159" t="s">
        <v>689</v>
      </c>
      <c r="BD4" s="464" t="s">
        <v>664</v>
      </c>
      <c r="BE4" s="465"/>
      <c r="BF4" s="1203" t="s">
        <v>181</v>
      </c>
      <c r="BG4" s="1107" t="s">
        <v>718</v>
      </c>
      <c r="BH4" s="466" t="s">
        <v>717</v>
      </c>
      <c r="BI4" s="461" t="s">
        <v>201</v>
      </c>
      <c r="BJ4" s="450" t="s">
        <v>207</v>
      </c>
      <c r="BK4" s="467" t="s">
        <v>219</v>
      </c>
      <c r="BL4" s="468" t="s">
        <v>184</v>
      </c>
      <c r="BM4" s="469" t="s">
        <v>242</v>
      </c>
      <c r="BN4" s="1269" t="s">
        <v>740</v>
      </c>
      <c r="BO4" s="470" t="s">
        <v>348</v>
      </c>
      <c r="BP4" s="470" t="s">
        <v>372</v>
      </c>
      <c r="BQ4" s="471" t="s">
        <v>586</v>
      </c>
      <c r="BR4" s="904" t="s">
        <v>732</v>
      </c>
      <c r="BS4" s="470" t="s">
        <v>733</v>
      </c>
      <c r="BT4" s="470" t="s">
        <v>734</v>
      </c>
      <c r="BU4" s="470" t="s">
        <v>735</v>
      </c>
      <c r="BV4" s="470" t="s">
        <v>736</v>
      </c>
      <c r="BW4" s="470" t="s">
        <v>737</v>
      </c>
      <c r="BX4" s="976" t="s">
        <v>727</v>
      </c>
      <c r="BY4" s="472" t="s">
        <v>681</v>
      </c>
      <c r="BZ4" s="472" t="s">
        <v>742</v>
      </c>
      <c r="CA4" s="472" t="s">
        <v>710</v>
      </c>
      <c r="CB4" s="473" t="s">
        <v>661</v>
      </c>
      <c r="CC4" s="474" t="s">
        <v>210</v>
      </c>
      <c r="CD4" s="474">
        <v>3</v>
      </c>
      <c r="CE4" s="475" t="s">
        <v>107</v>
      </c>
      <c r="CF4" s="476" t="s">
        <v>108</v>
      </c>
      <c r="CH4" s="478" t="s">
        <v>299</v>
      </c>
      <c r="CI4" s="479" t="s">
        <v>108</v>
      </c>
    </row>
    <row r="5" spans="1:87" ht="21" x14ac:dyDescent="0.35">
      <c r="A5" s="957">
        <v>1</v>
      </c>
      <c r="B5" s="480" t="s">
        <v>743</v>
      </c>
      <c r="C5" s="481"/>
      <c r="D5" s="481"/>
      <c r="E5" s="482">
        <f t="shared" ref="E5:E12" si="0">+AD5</f>
        <v>0</v>
      </c>
      <c r="F5" s="483">
        <v>989898984</v>
      </c>
      <c r="G5" s="484">
        <f t="shared" ref="G5:G19" si="1">IF(H5=0,0,IF(H5=1,1,11-H5))</f>
        <v>4</v>
      </c>
      <c r="H5" s="1059">
        <f t="shared" ref="H5:H19" si="2">MOD((VALUE(MID(TEXT(F5,"000000000000000"),15,1))*3+VALUE(MID(TEXT(F5,"000000000000000"),14,1))*7+VALUE(MID(TEXT(F5,"000000000000000"),13,1))*13+VALUE(MID(TEXT(F5,"000000000000000"),12,1))*17+VALUE(MID(TEXT(F5,"000000000000000"),11,1))*19+VALUE(MID(TEXT(F5,"000000000000000"),10,1))*23+VALUE(MID(TEXT(F5,"000000000000000"),9,1))*29+VALUE(MID(TEXT(F5,"000000000000000"),8,1))*37+VALUE(MID(TEXT(F5,"000000000000000"),7,1))*41+VALUE(MID(TEXT(F5,"000000000000000"),6,1))*43+VALUE(MID(TEXT(F5,"000000000000000"),5,1))*47+VALUE(MID(TEXT(F5,"000000000000000"),4,1))*53+VALUE(MID(TEXT(F5,"000000000000000"),3,1))*59+VALUE(MID(TEXT(F5,"000000000000000"),2,1))*67+VALUE(MID(TEXT(F5,"000000000000000"),1,1))*71),11)</f>
        <v>7</v>
      </c>
      <c r="I5" s="826">
        <f t="shared" ref="I5:I17" si="3">ROUND((((F5/100)-INT(F5/100))*100),0)</f>
        <v>84</v>
      </c>
      <c r="J5" s="826">
        <f t="shared" ref="J5:J11" si="4">ROUND((((F5/10)-INT(F5/10))*10),0)</f>
        <v>4</v>
      </c>
      <c r="K5" s="827" t="s">
        <v>15</v>
      </c>
      <c r="L5" s="269" t="s">
        <v>13</v>
      </c>
      <c r="M5" s="688" t="str">
        <f>VLOOKUP(I5,APORTES!$A$1:$B$100,2,0)</f>
        <v>14 DÍA HABIL</v>
      </c>
      <c r="N5" s="486">
        <v>0</v>
      </c>
      <c r="O5" s="485" t="s">
        <v>14</v>
      </c>
      <c r="P5" s="858">
        <v>48918</v>
      </c>
      <c r="Q5" s="871"/>
      <c r="R5" s="889" t="s">
        <v>722</v>
      </c>
      <c r="S5" s="487" t="s">
        <v>16</v>
      </c>
      <c r="T5" s="900" t="s">
        <v>16</v>
      </c>
      <c r="U5" s="488">
        <v>9004</v>
      </c>
      <c r="V5" s="485"/>
      <c r="W5" s="489" t="s">
        <v>206</v>
      </c>
      <c r="X5" s="1255" t="s">
        <v>375</v>
      </c>
      <c r="Y5" s="273" t="s">
        <v>730</v>
      </c>
      <c r="Z5" s="265" t="s">
        <v>730</v>
      </c>
      <c r="AA5" s="265" t="s">
        <v>744</v>
      </c>
      <c r="AB5" s="265" t="s">
        <v>76</v>
      </c>
      <c r="AC5" s="491">
        <v>1053</v>
      </c>
      <c r="AD5" s="492">
        <v>0</v>
      </c>
      <c r="AE5" s="485" t="s">
        <v>23</v>
      </c>
      <c r="AF5" s="490"/>
      <c r="AG5" s="487"/>
      <c r="AH5" s="487"/>
      <c r="AI5" s="487"/>
      <c r="AJ5" s="491"/>
      <c r="AK5" s="491"/>
      <c r="AL5" s="493"/>
      <c r="AM5" s="494">
        <v>9004</v>
      </c>
      <c r="AN5" s="491">
        <v>5911</v>
      </c>
      <c r="AO5" s="491">
        <v>74901</v>
      </c>
      <c r="AP5" s="491">
        <v>4</v>
      </c>
      <c r="AQ5" s="265" t="s">
        <v>745</v>
      </c>
      <c r="AR5" s="495" t="s">
        <v>23</v>
      </c>
      <c r="AS5" s="280"/>
      <c r="AT5" s="324"/>
      <c r="AU5" s="276" t="s">
        <v>748</v>
      </c>
      <c r="AV5" s="277" t="s">
        <v>747</v>
      </c>
      <c r="AW5" s="277" t="s">
        <v>749</v>
      </c>
      <c r="AX5" s="277" t="s">
        <v>750</v>
      </c>
      <c r="AY5" s="491">
        <v>74399999</v>
      </c>
      <c r="AZ5" s="491">
        <v>1060</v>
      </c>
      <c r="BA5" s="281" t="s">
        <v>746</v>
      </c>
      <c r="BB5" s="500" t="s">
        <v>306</v>
      </c>
      <c r="BC5" s="1160"/>
      <c r="BD5" s="501"/>
      <c r="BE5" s="501"/>
      <c r="BF5" s="1204"/>
      <c r="BG5" s="1108"/>
      <c r="BH5" s="940"/>
      <c r="BI5" s="487"/>
      <c r="BJ5" s="503">
        <v>0</v>
      </c>
      <c r="BK5" s="504" t="s">
        <v>225</v>
      </c>
      <c r="BL5" s="505" t="s">
        <v>320</v>
      </c>
      <c r="BM5" s="506">
        <v>40615</v>
      </c>
      <c r="BN5" s="286" t="s">
        <v>374</v>
      </c>
      <c r="BO5" s="507" t="str">
        <f>IF(BP5="N/A","no responsable",IF(BP5="si","BIMESTRAL",VLOOKUP(BQ5,$BR$244:$BT$246,3)))</f>
        <v>CUATRIMESTRAL</v>
      </c>
      <c r="BP5" s="508" t="s">
        <v>383</v>
      </c>
      <c r="BQ5" s="509">
        <v>1</v>
      </c>
      <c r="BR5" s="897" t="s">
        <v>375</v>
      </c>
      <c r="BS5" s="837">
        <v>11001</v>
      </c>
      <c r="BT5" s="838">
        <f>+U5</f>
        <v>9004</v>
      </c>
      <c r="BU5" s="839">
        <v>5911</v>
      </c>
      <c r="BV5" s="839">
        <v>7490</v>
      </c>
      <c r="BW5" s="839">
        <v>6020</v>
      </c>
      <c r="BX5" s="968">
        <v>26326000</v>
      </c>
      <c r="BY5" s="510" t="str">
        <f>IF(BZ5&gt;$BZ$3,"bimestral","anual")</f>
        <v>anual</v>
      </c>
      <c r="BZ5" s="511">
        <v>0</v>
      </c>
      <c r="CA5" s="506"/>
      <c r="CB5" s="419" t="s">
        <v>661</v>
      </c>
      <c r="CC5" s="420"/>
      <c r="CD5" s="420"/>
      <c r="CE5" s="431" t="s">
        <v>109</v>
      </c>
      <c r="CF5" s="432" t="s">
        <v>110</v>
      </c>
      <c r="CH5" s="433" t="s">
        <v>300</v>
      </c>
      <c r="CI5" s="434" t="s">
        <v>110</v>
      </c>
    </row>
    <row r="6" spans="1:87" ht="21" x14ac:dyDescent="0.35">
      <c r="A6" s="958">
        <v>2</v>
      </c>
      <c r="B6" s="512"/>
      <c r="C6" s="513"/>
      <c r="D6" s="513"/>
      <c r="E6" s="482">
        <f t="shared" si="0"/>
        <v>0</v>
      </c>
      <c r="F6" s="514">
        <v>0</v>
      </c>
      <c r="G6" s="515">
        <f t="shared" si="1"/>
        <v>0</v>
      </c>
      <c r="H6" s="1060">
        <f t="shared" si="2"/>
        <v>0</v>
      </c>
      <c r="I6" s="420">
        <f t="shared" si="3"/>
        <v>0</v>
      </c>
      <c r="J6" s="420">
        <f t="shared" si="4"/>
        <v>0</v>
      </c>
      <c r="K6" s="789" t="s">
        <v>15</v>
      </c>
      <c r="L6" s="789" t="s">
        <v>13</v>
      </c>
      <c r="M6" s="688" t="str">
        <f>VLOOKUP(I6,APORTES!$A$1:$B$100,2,0)</f>
        <v>2 DÍA HABIL</v>
      </c>
      <c r="N6" s="516">
        <v>0</v>
      </c>
      <c r="O6" s="409" t="s">
        <v>14</v>
      </c>
      <c r="P6" s="859" t="s">
        <v>205</v>
      </c>
      <c r="Q6" s="756"/>
      <c r="R6" s="889" t="s">
        <v>722</v>
      </c>
      <c r="S6" s="411" t="s">
        <v>16</v>
      </c>
      <c r="T6" s="901" t="s">
        <v>16</v>
      </c>
      <c r="U6" s="517">
        <v>6810</v>
      </c>
      <c r="W6" s="518" t="s">
        <v>206</v>
      </c>
      <c r="X6" s="1256" t="s">
        <v>375</v>
      </c>
      <c r="Y6" s="519">
        <v>0</v>
      </c>
      <c r="Z6" s="411">
        <v>0</v>
      </c>
      <c r="AA6" s="411">
        <v>0</v>
      </c>
      <c r="AB6" s="411">
        <v>0</v>
      </c>
      <c r="AC6" s="413">
        <v>1095</v>
      </c>
      <c r="AD6" s="520">
        <v>0</v>
      </c>
      <c r="AE6" s="1" t="s">
        <v>23</v>
      </c>
      <c r="AF6" s="521"/>
      <c r="AG6" s="522"/>
      <c r="AH6" s="522"/>
      <c r="AI6" s="522"/>
      <c r="AL6" s="523"/>
      <c r="AM6" s="524">
        <v>0</v>
      </c>
      <c r="AN6" s="413">
        <v>0</v>
      </c>
      <c r="AO6" s="413">
        <v>0</v>
      </c>
      <c r="AP6" s="413">
        <v>0</v>
      </c>
      <c r="AR6" s="525" t="s">
        <v>23</v>
      </c>
      <c r="AS6" s="64"/>
      <c r="AT6" s="322"/>
      <c r="AU6" s="521"/>
      <c r="AV6" s="522"/>
      <c r="AW6" s="522"/>
      <c r="AX6" s="522"/>
      <c r="AY6" s="413"/>
      <c r="AZ6" s="413"/>
      <c r="BA6" s="527"/>
      <c r="BB6" s="528" t="s">
        <v>306</v>
      </c>
      <c r="BC6" s="1160"/>
      <c r="BD6" s="501"/>
      <c r="BE6" s="501"/>
      <c r="BF6" s="1204"/>
      <c r="BG6" s="1109"/>
      <c r="BH6" s="1140"/>
      <c r="BJ6" s="530">
        <v>1</v>
      </c>
      <c r="BK6" s="531" t="s">
        <v>236</v>
      </c>
      <c r="BL6" s="532" t="s">
        <v>237</v>
      </c>
      <c r="BM6" s="533"/>
      <c r="BN6" s="125" t="s">
        <v>374</v>
      </c>
      <c r="BO6" s="534" t="str">
        <f>IF(BP6="N/A","no responsable",IF(BP6="si","BIMESTRAL",VLOOKUP(BQ6,$BR$244:$BT$246,3)))</f>
        <v>CUATRIMESTRAL</v>
      </c>
      <c r="BP6" s="417" t="s">
        <v>374</v>
      </c>
      <c r="BQ6" s="418">
        <v>1</v>
      </c>
      <c r="BR6" s="897" t="s">
        <v>374</v>
      </c>
      <c r="BS6" s="837"/>
      <c r="BT6" s="838"/>
      <c r="BU6" s="839"/>
      <c r="BV6" s="840"/>
      <c r="BW6" s="841"/>
      <c r="BX6" s="969">
        <v>0</v>
      </c>
      <c r="BY6" s="510" t="str">
        <f>IF(BZ6&gt;$BZ$3,"bimestral","anual")</f>
        <v>anual</v>
      </c>
      <c r="BZ6" s="535">
        <v>0</v>
      </c>
      <c r="CA6" s="533"/>
      <c r="CB6" s="419" t="s">
        <v>661</v>
      </c>
      <c r="CC6" s="420"/>
      <c r="CD6" s="420"/>
      <c r="CE6" s="431" t="s">
        <v>111</v>
      </c>
      <c r="CF6" s="432" t="s">
        <v>112</v>
      </c>
      <c r="CH6" s="433" t="s">
        <v>301</v>
      </c>
      <c r="CI6" s="434" t="s">
        <v>112</v>
      </c>
    </row>
    <row r="7" spans="1:87" ht="21" x14ac:dyDescent="0.35">
      <c r="A7" s="958">
        <v>4</v>
      </c>
      <c r="B7" s="512"/>
      <c r="C7" s="513"/>
      <c r="D7" s="513"/>
      <c r="E7" s="482">
        <f t="shared" si="0"/>
        <v>0</v>
      </c>
      <c r="F7" s="514">
        <v>0</v>
      </c>
      <c r="G7" s="515">
        <f>IF(H7=0,0,IF(H7=1,1,11-H7))</f>
        <v>0</v>
      </c>
      <c r="H7" s="1060">
        <f>MOD((VALUE(MID(TEXT(F7,"000000000000000"),15,1))*3+VALUE(MID(TEXT(F7,"000000000000000"),14,1))*7+VALUE(MID(TEXT(F7,"000000000000000"),13,1))*13+VALUE(MID(TEXT(F7,"000000000000000"),12,1))*17+VALUE(MID(TEXT(F7,"000000000000000"),11,1))*19+VALUE(MID(TEXT(F7,"000000000000000"),10,1))*23+VALUE(MID(TEXT(F7,"000000000000000"),9,1))*29+VALUE(MID(TEXT(F7,"000000000000000"),8,1))*37+VALUE(MID(TEXT(F7,"000000000000000"),7,1))*41+VALUE(MID(TEXT(F7,"000000000000000"),6,1))*43+VALUE(MID(TEXT(F7,"000000000000000"),5,1))*47+VALUE(MID(TEXT(F7,"000000000000000"),4,1))*53+VALUE(MID(TEXT(F7,"000000000000000"),3,1))*59+VALUE(MID(TEXT(F7,"000000000000000"),2,1))*67+VALUE(MID(TEXT(F7,"000000000000000"),1,1))*71),11)</f>
        <v>0</v>
      </c>
      <c r="I7" s="420">
        <f>ROUND((((F7/100)-INT(F7/100))*100),0)</f>
        <v>0</v>
      </c>
      <c r="J7" s="420">
        <f>ROUND((((F7/10)-INT(F7/10))*10),0)</f>
        <v>0</v>
      </c>
      <c r="K7" s="789" t="s">
        <v>15</v>
      </c>
      <c r="L7" s="789" t="s">
        <v>13</v>
      </c>
      <c r="M7" s="688" t="str">
        <f>VLOOKUP(I7,APORTES!$A$1:$B$100,2,0)</f>
        <v>2 DÍA HABIL</v>
      </c>
      <c r="N7" s="516">
        <v>0</v>
      </c>
      <c r="O7" s="409"/>
      <c r="P7" s="859"/>
      <c r="Q7" s="756"/>
      <c r="R7" s="854"/>
      <c r="S7" s="3"/>
      <c r="T7" s="901"/>
      <c r="U7" s="592"/>
      <c r="W7" s="518" t="s">
        <v>206</v>
      </c>
      <c r="X7" s="1256" t="s">
        <v>375</v>
      </c>
      <c r="Y7" s="519">
        <v>0</v>
      </c>
      <c r="Z7" s="411">
        <v>0</v>
      </c>
      <c r="AA7" s="411">
        <v>0</v>
      </c>
      <c r="AB7" s="411">
        <v>0</v>
      </c>
      <c r="AD7" s="520">
        <v>0</v>
      </c>
      <c r="AE7" s="1"/>
      <c r="AF7" s="521"/>
      <c r="AG7" s="522"/>
      <c r="AH7" s="522"/>
      <c r="AI7" s="522"/>
      <c r="AL7" s="523"/>
      <c r="AM7" s="524">
        <v>0</v>
      </c>
      <c r="AN7" s="413">
        <v>0</v>
      </c>
      <c r="AO7" s="413">
        <v>0</v>
      </c>
      <c r="AP7" s="413">
        <v>0</v>
      </c>
      <c r="AR7" s="525"/>
      <c r="AS7" s="64"/>
      <c r="AT7" s="322"/>
      <c r="AU7" s="521"/>
      <c r="AV7" s="522"/>
      <c r="AW7" s="522"/>
      <c r="AX7" s="522"/>
      <c r="AY7" s="413"/>
      <c r="AZ7" s="413"/>
      <c r="BA7" s="527"/>
      <c r="BB7" s="894"/>
      <c r="BC7" s="1161"/>
      <c r="BD7" s="1152"/>
      <c r="BE7" s="1152"/>
      <c r="BF7" s="1205"/>
      <c r="BG7" s="1109"/>
      <c r="BH7" s="31"/>
      <c r="BJ7" s="530"/>
      <c r="BK7" s="531"/>
      <c r="BL7" s="532"/>
      <c r="BM7" s="533"/>
      <c r="BN7" s="125" t="s">
        <v>374</v>
      </c>
      <c r="BO7" s="534"/>
      <c r="BR7" s="897" t="s">
        <v>374</v>
      </c>
      <c r="BS7" s="837"/>
      <c r="BT7" s="838"/>
      <c r="BU7" s="839"/>
      <c r="BV7" s="840"/>
      <c r="BW7" s="841"/>
      <c r="BX7" s="969">
        <v>0</v>
      </c>
      <c r="BY7" s="510"/>
      <c r="BZ7" s="535"/>
      <c r="CA7" s="533"/>
      <c r="CB7" s="411"/>
      <c r="CC7" s="420"/>
      <c r="CD7" s="420"/>
      <c r="CE7" s="431"/>
      <c r="CF7" s="432"/>
      <c r="CH7" s="433"/>
      <c r="CI7" s="434"/>
    </row>
    <row r="8" spans="1:87" ht="21" x14ac:dyDescent="0.35">
      <c r="A8" s="958">
        <v>8</v>
      </c>
      <c r="B8" s="512"/>
      <c r="C8" s="513"/>
      <c r="D8" s="513"/>
      <c r="E8" s="482">
        <f t="shared" si="0"/>
        <v>0</v>
      </c>
      <c r="F8" s="514">
        <v>0</v>
      </c>
      <c r="G8" s="515">
        <f t="shared" si="1"/>
        <v>0</v>
      </c>
      <c r="H8" s="1060">
        <f t="shared" si="2"/>
        <v>0</v>
      </c>
      <c r="I8" s="420">
        <f t="shared" si="3"/>
        <v>0</v>
      </c>
      <c r="J8" s="420">
        <f t="shared" si="4"/>
        <v>0</v>
      </c>
      <c r="K8" s="789" t="s">
        <v>15</v>
      </c>
      <c r="L8" s="789" t="s">
        <v>13</v>
      </c>
      <c r="M8" s="688" t="str">
        <f>VLOOKUP(I8,APORTES!$A$1:$B$100,2,0)</f>
        <v>2 DÍA HABIL</v>
      </c>
      <c r="N8" s="537">
        <v>0</v>
      </c>
      <c r="O8" s="409"/>
      <c r="P8" s="859"/>
      <c r="Q8" s="872"/>
      <c r="R8" s="1153" t="s">
        <v>711</v>
      </c>
      <c r="S8" s="411" t="s">
        <v>16</v>
      </c>
      <c r="T8" s="901" t="s">
        <v>16</v>
      </c>
      <c r="U8" s="517">
        <v>6810</v>
      </c>
      <c r="W8" s="518" t="s">
        <v>206</v>
      </c>
      <c r="X8" s="1256" t="s">
        <v>375</v>
      </c>
      <c r="Y8" s="519">
        <v>0</v>
      </c>
      <c r="Z8" s="411">
        <v>0</v>
      </c>
      <c r="AA8" s="411">
        <v>0</v>
      </c>
      <c r="AB8" s="411">
        <v>0</v>
      </c>
      <c r="AC8" s="413">
        <v>1104</v>
      </c>
      <c r="AD8" s="520">
        <v>0</v>
      </c>
      <c r="AE8" s="1" t="s">
        <v>143</v>
      </c>
      <c r="AF8" s="521"/>
      <c r="AG8" s="522"/>
      <c r="AH8" s="522"/>
      <c r="AI8" s="522"/>
      <c r="AL8" s="523"/>
      <c r="AM8" s="524">
        <v>0</v>
      </c>
      <c r="AN8" s="413">
        <v>0</v>
      </c>
      <c r="AO8" s="413">
        <v>0</v>
      </c>
      <c r="AP8" s="413">
        <v>0</v>
      </c>
      <c r="AR8" s="525" t="s">
        <v>143</v>
      </c>
      <c r="AS8" s="64"/>
      <c r="AT8" s="526"/>
      <c r="AU8" s="521"/>
      <c r="AV8" s="522"/>
      <c r="AW8" s="522"/>
      <c r="AX8" s="522"/>
      <c r="AY8" s="413"/>
      <c r="AZ8" s="413"/>
      <c r="BA8" s="527"/>
      <c r="BB8" s="528" t="s">
        <v>306</v>
      </c>
      <c r="BC8" s="1160"/>
      <c r="BD8" s="539"/>
      <c r="BE8" s="539"/>
      <c r="BF8" s="1204"/>
      <c r="BG8" s="1109"/>
      <c r="BH8" s="31"/>
      <c r="BJ8" s="530">
        <v>1</v>
      </c>
      <c r="BK8" s="531"/>
      <c r="BL8" s="532"/>
      <c r="BM8" s="533"/>
      <c r="BN8" s="125" t="s">
        <v>374</v>
      </c>
      <c r="BO8" s="534" t="str">
        <f t="shared" ref="BO8:BO22" si="5">IF(BP8="N/A","no responsable",IF(BP8="si","BIMESTRAL",VLOOKUP(BQ8,$BR$244:$BT$246,3)))</f>
        <v>CUATRIMESTRAL</v>
      </c>
      <c r="BP8" s="417" t="s">
        <v>374</v>
      </c>
      <c r="BQ8" s="418">
        <v>1</v>
      </c>
      <c r="BR8" s="897" t="s">
        <v>374</v>
      </c>
      <c r="BS8" s="541"/>
      <c r="BT8" s="541"/>
      <c r="BU8" s="541"/>
      <c r="BV8" s="541"/>
      <c r="BW8" s="541"/>
      <c r="BX8" s="969">
        <v>0</v>
      </c>
      <c r="BY8" s="510" t="str">
        <f t="shared" ref="BY8:BY14" si="6">IF(BZ8&gt;$BZ$3,"bimestral","anual")</f>
        <v>anual</v>
      </c>
      <c r="BZ8" s="535">
        <v>0</v>
      </c>
      <c r="CA8" s="533"/>
      <c r="CB8" s="419" t="s">
        <v>661</v>
      </c>
      <c r="CC8" s="420"/>
      <c r="CD8" s="420"/>
      <c r="CE8" s="431" t="s">
        <v>114</v>
      </c>
      <c r="CF8" s="432">
        <v>11</v>
      </c>
      <c r="CH8" s="433" t="s">
        <v>302</v>
      </c>
      <c r="CI8" s="434" t="s">
        <v>303</v>
      </c>
    </row>
    <row r="9" spans="1:87" ht="21" x14ac:dyDescent="0.35">
      <c r="A9" s="957">
        <v>13</v>
      </c>
      <c r="B9" s="481"/>
      <c r="C9" s="481"/>
      <c r="D9" s="481"/>
      <c r="E9" s="482">
        <f t="shared" si="0"/>
        <v>0</v>
      </c>
      <c r="F9" s="483">
        <v>0</v>
      </c>
      <c r="G9" s="542">
        <f t="shared" si="1"/>
        <v>0</v>
      </c>
      <c r="H9" s="1059">
        <f t="shared" si="2"/>
        <v>0</v>
      </c>
      <c r="I9" s="826">
        <f>ROUND((((F9/100)-INT(F9/100))*100),0)</f>
        <v>0</v>
      </c>
      <c r="J9" s="826">
        <f t="shared" si="4"/>
        <v>0</v>
      </c>
      <c r="K9" s="827" t="s">
        <v>15</v>
      </c>
      <c r="L9" s="827" t="s">
        <v>13</v>
      </c>
      <c r="M9" s="688" t="str">
        <f>VLOOKUP(I9,APORTES!$A$1:$B$100,2,0)</f>
        <v>2 DÍA HABIL</v>
      </c>
      <c r="N9" s="486">
        <v>0</v>
      </c>
      <c r="O9" s="485" t="s">
        <v>14</v>
      </c>
      <c r="P9" s="858" t="s">
        <v>205</v>
      </c>
      <c r="Q9" s="873"/>
      <c r="R9" s="889" t="s">
        <v>722</v>
      </c>
      <c r="S9" s="487" t="s">
        <v>16</v>
      </c>
      <c r="T9" s="900" t="s">
        <v>16</v>
      </c>
      <c r="U9" s="488">
        <v>6810</v>
      </c>
      <c r="V9" s="485"/>
      <c r="W9" s="489" t="s">
        <v>206</v>
      </c>
      <c r="X9" s="1255" t="s">
        <v>375</v>
      </c>
      <c r="Y9" s="490">
        <v>0</v>
      </c>
      <c r="Z9" s="487">
        <v>0</v>
      </c>
      <c r="AA9" s="487">
        <v>0</v>
      </c>
      <c r="AB9" s="487">
        <v>0</v>
      </c>
      <c r="AC9" s="491">
        <v>1065</v>
      </c>
      <c r="AD9" s="492">
        <v>0</v>
      </c>
      <c r="AE9" s="485" t="s">
        <v>23</v>
      </c>
      <c r="AF9" s="490"/>
      <c r="AG9" s="487"/>
      <c r="AH9" s="487"/>
      <c r="AI9" s="487"/>
      <c r="AJ9" s="491"/>
      <c r="AK9" s="491"/>
      <c r="AL9" s="493"/>
      <c r="AM9" s="494">
        <v>0</v>
      </c>
      <c r="AN9" s="491">
        <v>0</v>
      </c>
      <c r="AO9" s="491">
        <v>0</v>
      </c>
      <c r="AP9" s="491">
        <v>0</v>
      </c>
      <c r="AQ9" s="487"/>
      <c r="AR9" s="495" t="s">
        <v>23</v>
      </c>
      <c r="AS9" s="280"/>
      <c r="AT9" s="496"/>
      <c r="AU9" s="497"/>
      <c r="AV9" s="498"/>
      <c r="AW9" s="498"/>
      <c r="AX9" s="498"/>
      <c r="AY9" s="491"/>
      <c r="AZ9" s="491"/>
      <c r="BA9" s="499"/>
      <c r="BB9" s="500" t="s">
        <v>306</v>
      </c>
      <c r="BC9" s="1160"/>
      <c r="BD9" s="501"/>
      <c r="BE9" s="543"/>
      <c r="BF9" s="1204"/>
      <c r="BG9" s="1108"/>
      <c r="BH9" s="282"/>
      <c r="BI9" s="487"/>
      <c r="BJ9" s="503">
        <v>0</v>
      </c>
      <c r="BK9" s="504" t="s">
        <v>253</v>
      </c>
      <c r="BL9" s="505" t="s">
        <v>451</v>
      </c>
      <c r="BM9" s="506">
        <v>40954</v>
      </c>
      <c r="BN9" s="286" t="s">
        <v>374</v>
      </c>
      <c r="BO9" s="507" t="str">
        <f t="shared" si="5"/>
        <v>CUATRIMESTRAL</v>
      </c>
      <c r="BP9" s="508" t="s">
        <v>374</v>
      </c>
      <c r="BQ9" s="509">
        <v>1</v>
      </c>
      <c r="BR9" s="897" t="s">
        <v>374</v>
      </c>
      <c r="BS9" s="837"/>
      <c r="BT9" s="838"/>
      <c r="BU9" s="839"/>
      <c r="BV9" s="840"/>
      <c r="BW9" s="841"/>
      <c r="BX9" s="968">
        <v>0</v>
      </c>
      <c r="BY9" s="510" t="str">
        <f t="shared" si="6"/>
        <v>anual</v>
      </c>
      <c r="BZ9" s="511">
        <v>0</v>
      </c>
      <c r="CA9" s="506"/>
      <c r="CB9" s="419" t="s">
        <v>661</v>
      </c>
      <c r="CC9" s="420"/>
      <c r="CD9" s="420"/>
      <c r="CE9" s="431" t="s">
        <v>115</v>
      </c>
      <c r="CF9" s="432">
        <v>16</v>
      </c>
      <c r="CH9" s="433" t="s">
        <v>304</v>
      </c>
      <c r="CI9" s="434" t="s">
        <v>305</v>
      </c>
    </row>
    <row r="10" spans="1:87" ht="21" x14ac:dyDescent="0.35">
      <c r="A10" s="958">
        <v>15</v>
      </c>
      <c r="C10" s="513"/>
      <c r="D10" s="513"/>
      <c r="E10" s="482">
        <f t="shared" si="0"/>
        <v>0</v>
      </c>
      <c r="F10" s="514">
        <v>0</v>
      </c>
      <c r="G10" s="515">
        <f t="shared" si="1"/>
        <v>0</v>
      </c>
      <c r="H10" s="1060">
        <f t="shared" si="2"/>
        <v>0</v>
      </c>
      <c r="I10" s="420">
        <f t="shared" si="3"/>
        <v>0</v>
      </c>
      <c r="J10" s="420">
        <f t="shared" si="4"/>
        <v>0</v>
      </c>
      <c r="K10" s="789" t="s">
        <v>12</v>
      </c>
      <c r="L10" s="789" t="s">
        <v>13</v>
      </c>
      <c r="M10" s="688" t="str">
        <f>VLOOKUP(I10,APORTES!$A$1:$B$100,2,0)</f>
        <v>2 DÍA HABIL</v>
      </c>
      <c r="N10" s="537">
        <v>0</v>
      </c>
      <c r="O10" s="409" t="s">
        <v>17</v>
      </c>
      <c r="P10" s="859"/>
      <c r="Q10" s="872"/>
      <c r="R10" s="889" t="s">
        <v>722</v>
      </c>
      <c r="S10" s="411" t="s">
        <v>16</v>
      </c>
      <c r="T10" s="901" t="s">
        <v>16</v>
      </c>
      <c r="U10" s="517">
        <v>6810</v>
      </c>
      <c r="W10" s="518" t="s">
        <v>121</v>
      </c>
      <c r="X10" s="1256" t="s">
        <v>374</v>
      </c>
      <c r="Y10" s="519">
        <v>0</v>
      </c>
      <c r="Z10" s="411">
        <v>0</v>
      </c>
      <c r="AA10" s="411">
        <v>0</v>
      </c>
      <c r="AB10" s="411">
        <v>0</v>
      </c>
      <c r="AC10" s="413">
        <v>1074</v>
      </c>
      <c r="AD10" s="520">
        <v>0</v>
      </c>
      <c r="AE10" s="409" t="s">
        <v>23</v>
      </c>
      <c r="AF10" s="519"/>
      <c r="AL10" s="538"/>
      <c r="AM10" s="524">
        <v>0</v>
      </c>
      <c r="AN10" s="413">
        <v>0</v>
      </c>
      <c r="AO10" s="413">
        <v>0</v>
      </c>
      <c r="AP10" s="413">
        <v>0</v>
      </c>
      <c r="AR10" s="525"/>
      <c r="AT10" s="322"/>
      <c r="AU10" s="521"/>
      <c r="AV10" s="522"/>
      <c r="AW10" s="522"/>
      <c r="AX10" s="522"/>
      <c r="AY10" s="413"/>
      <c r="AZ10" s="413"/>
      <c r="BA10" s="527"/>
      <c r="BB10" s="528" t="s">
        <v>306</v>
      </c>
      <c r="BC10" s="1160"/>
      <c r="BD10" s="539"/>
      <c r="BE10" s="539"/>
      <c r="BF10" s="1204"/>
      <c r="BG10" s="1109"/>
      <c r="BH10" s="31"/>
      <c r="BJ10" s="530">
        <v>0</v>
      </c>
      <c r="BK10" s="531"/>
      <c r="BL10" s="532"/>
      <c r="BM10" s="533"/>
      <c r="BN10" s="125" t="s">
        <v>374</v>
      </c>
      <c r="BO10" s="534" t="str">
        <f t="shared" si="5"/>
        <v>no responsable</v>
      </c>
      <c r="BP10" s="417" t="s">
        <v>16</v>
      </c>
      <c r="BQ10" s="418">
        <v>0</v>
      </c>
      <c r="BR10" s="897" t="s">
        <v>374</v>
      </c>
      <c r="BS10" s="541"/>
      <c r="BT10" s="544"/>
      <c r="BU10" s="541"/>
      <c r="BV10" s="541"/>
      <c r="BW10" s="541"/>
      <c r="BX10" s="969">
        <v>0</v>
      </c>
      <c r="BY10" s="510" t="str">
        <f t="shared" si="6"/>
        <v>anual</v>
      </c>
      <c r="BZ10" s="535">
        <v>0</v>
      </c>
      <c r="CA10" s="533"/>
      <c r="CB10" s="419" t="s">
        <v>661</v>
      </c>
      <c r="CC10" s="420"/>
      <c r="CD10" s="420"/>
      <c r="CE10" s="431" t="s">
        <v>116</v>
      </c>
      <c r="CF10" s="432">
        <v>18</v>
      </c>
      <c r="CH10" s="433" t="s">
        <v>306</v>
      </c>
      <c r="CI10" s="434" t="s">
        <v>307</v>
      </c>
    </row>
    <row r="11" spans="1:87" ht="21" x14ac:dyDescent="0.35">
      <c r="A11" s="959">
        <v>16</v>
      </c>
      <c r="B11" s="545"/>
      <c r="C11" s="546"/>
      <c r="D11" s="546"/>
      <c r="E11" s="482">
        <f t="shared" si="0"/>
        <v>0</v>
      </c>
      <c r="F11" s="547">
        <v>0</v>
      </c>
      <c r="G11" s="548">
        <f t="shared" si="1"/>
        <v>0</v>
      </c>
      <c r="H11" s="1061">
        <f t="shared" si="2"/>
        <v>0</v>
      </c>
      <c r="I11" s="1062">
        <f t="shared" si="3"/>
        <v>0</v>
      </c>
      <c r="J11" s="1062">
        <f t="shared" si="4"/>
        <v>0</v>
      </c>
      <c r="K11" s="1063" t="s">
        <v>15</v>
      </c>
      <c r="L11" s="1063" t="s">
        <v>13</v>
      </c>
      <c r="M11" s="688" t="str">
        <f>VLOOKUP(I11,APORTES!$A$1:$B$100,2,0)</f>
        <v>2 DÍA HABIL</v>
      </c>
      <c r="N11" s="550">
        <v>0</v>
      </c>
      <c r="O11" s="549" t="s">
        <v>14</v>
      </c>
      <c r="P11" s="860">
        <f>DATE(2025,11,27)</f>
        <v>45988</v>
      </c>
      <c r="Q11" s="874"/>
      <c r="R11" s="1154" t="s">
        <v>503</v>
      </c>
      <c r="S11" s="551" t="s">
        <v>16</v>
      </c>
      <c r="T11" s="902" t="s">
        <v>16</v>
      </c>
      <c r="U11" s="552">
        <v>6810</v>
      </c>
      <c r="V11" s="549"/>
      <c r="W11" s="553" t="s">
        <v>206</v>
      </c>
      <c r="X11" s="1257" t="s">
        <v>375</v>
      </c>
      <c r="Y11" s="554">
        <v>0</v>
      </c>
      <c r="Z11" s="551">
        <v>0</v>
      </c>
      <c r="AA11" s="551">
        <v>0</v>
      </c>
      <c r="AB11" s="551">
        <v>0</v>
      </c>
      <c r="AC11" s="555">
        <v>1080</v>
      </c>
      <c r="AD11" s="556">
        <v>0</v>
      </c>
      <c r="AE11" s="549" t="s">
        <v>143</v>
      </c>
      <c r="AF11" s="554"/>
      <c r="AG11" s="551"/>
      <c r="AH11" s="551"/>
      <c r="AI11" s="551"/>
      <c r="AJ11" s="555"/>
      <c r="AK11" s="555"/>
      <c r="AL11" s="557"/>
      <c r="AM11" s="558">
        <v>0</v>
      </c>
      <c r="AN11" s="555">
        <v>0</v>
      </c>
      <c r="AO11" s="555">
        <v>0</v>
      </c>
      <c r="AP11" s="555">
        <v>0</v>
      </c>
      <c r="AQ11" s="551"/>
      <c r="AR11" s="559" t="s">
        <v>163</v>
      </c>
      <c r="AS11" s="986"/>
      <c r="AT11" s="560"/>
      <c r="AU11" s="561"/>
      <c r="AV11" s="562"/>
      <c r="AW11" s="562"/>
      <c r="AX11" s="562"/>
      <c r="AY11" s="555"/>
      <c r="AZ11" s="555"/>
      <c r="BA11" s="563"/>
      <c r="BB11" s="564" t="s">
        <v>306</v>
      </c>
      <c r="BC11" s="1160"/>
      <c r="BD11" s="565"/>
      <c r="BE11" s="565"/>
      <c r="BF11" s="1204"/>
      <c r="BG11" s="1110"/>
      <c r="BH11" s="169"/>
      <c r="BI11" s="551"/>
      <c r="BJ11" s="567">
        <v>0</v>
      </c>
      <c r="BK11" s="568" t="s">
        <v>293</v>
      </c>
      <c r="BL11" s="569" t="s">
        <v>294</v>
      </c>
      <c r="BM11" s="570">
        <v>40835</v>
      </c>
      <c r="BN11" s="173" t="s">
        <v>374</v>
      </c>
      <c r="BO11" s="571" t="str">
        <f t="shared" si="5"/>
        <v>CUATRIMESTRAL</v>
      </c>
      <c r="BP11" s="572" t="s">
        <v>374</v>
      </c>
      <c r="BQ11" s="573">
        <v>600000000</v>
      </c>
      <c r="BR11" s="897" t="s">
        <v>374</v>
      </c>
      <c r="BS11" s="541"/>
      <c r="BT11" s="541"/>
      <c r="BU11" s="541"/>
      <c r="BV11" s="541"/>
      <c r="BW11" s="541"/>
      <c r="BX11" s="970">
        <v>0</v>
      </c>
      <c r="BY11" s="510" t="str">
        <f t="shared" si="6"/>
        <v>anual</v>
      </c>
      <c r="BZ11" s="574">
        <v>0</v>
      </c>
      <c r="CA11" s="570"/>
      <c r="CB11" s="419" t="s">
        <v>661</v>
      </c>
      <c r="CC11" s="420"/>
      <c r="CD11" s="420"/>
      <c r="CE11" s="431" t="s">
        <v>117</v>
      </c>
      <c r="CF11" s="432">
        <v>19</v>
      </c>
      <c r="CH11" s="433" t="s">
        <v>308</v>
      </c>
      <c r="CI11" s="434" t="s">
        <v>309</v>
      </c>
    </row>
    <row r="12" spans="1:87" ht="21" x14ac:dyDescent="0.35">
      <c r="A12" s="959">
        <v>17</v>
      </c>
      <c r="B12" s="545"/>
      <c r="C12" s="546"/>
      <c r="D12" s="546"/>
      <c r="E12" s="482">
        <f t="shared" si="0"/>
        <v>0</v>
      </c>
      <c r="F12" s="547">
        <v>0</v>
      </c>
      <c r="G12" s="548">
        <f t="shared" si="1"/>
        <v>0</v>
      </c>
      <c r="H12" s="1061">
        <f t="shared" si="2"/>
        <v>0</v>
      </c>
      <c r="I12" s="1062">
        <f t="shared" si="3"/>
        <v>0</v>
      </c>
      <c r="J12" s="1062">
        <f t="shared" ref="J12:J17" si="7">ROUND((((F12/10)-INT(F12/10))*10),0)</f>
        <v>0</v>
      </c>
      <c r="K12" s="1063" t="s">
        <v>15</v>
      </c>
      <c r="L12" s="1063" t="s">
        <v>13</v>
      </c>
      <c r="M12" s="688" t="str">
        <f>VLOOKUP(I12,APORTES!$A$1:$B$100,2,0)</f>
        <v>2 DÍA HABIL</v>
      </c>
      <c r="N12" s="550">
        <v>0</v>
      </c>
      <c r="O12" s="549" t="s">
        <v>14</v>
      </c>
      <c r="P12" s="860">
        <f>DATE(2041,8,16)</f>
        <v>51729</v>
      </c>
      <c r="Q12" s="874"/>
      <c r="R12" s="1154" t="s">
        <v>488</v>
      </c>
      <c r="S12" s="551" t="s">
        <v>16</v>
      </c>
      <c r="T12" s="902" t="s">
        <v>16</v>
      </c>
      <c r="U12" s="552">
        <v>6810</v>
      </c>
      <c r="V12" s="549"/>
      <c r="W12" s="553" t="s">
        <v>206</v>
      </c>
      <c r="X12" s="1257" t="s">
        <v>375</v>
      </c>
      <c r="Y12" s="554">
        <v>0</v>
      </c>
      <c r="Z12" s="551">
        <v>0</v>
      </c>
      <c r="AA12" s="551">
        <v>0</v>
      </c>
      <c r="AB12" s="551">
        <v>0</v>
      </c>
      <c r="AC12" s="555">
        <v>1052</v>
      </c>
      <c r="AD12" s="556">
        <v>0</v>
      </c>
      <c r="AE12" s="549" t="s">
        <v>143</v>
      </c>
      <c r="AF12" s="561"/>
      <c r="AG12" s="562"/>
      <c r="AH12" s="562"/>
      <c r="AI12" s="562"/>
      <c r="AJ12" s="555"/>
      <c r="AK12" s="555"/>
      <c r="AL12" s="575"/>
      <c r="AM12" s="558">
        <v>0</v>
      </c>
      <c r="AN12" s="555">
        <v>0</v>
      </c>
      <c r="AO12" s="555">
        <v>0</v>
      </c>
      <c r="AP12" s="555">
        <v>0</v>
      </c>
      <c r="AQ12" s="551"/>
      <c r="AR12" s="559" t="s">
        <v>23</v>
      </c>
      <c r="AS12" s="986"/>
      <c r="AT12" s="560"/>
      <c r="AU12" s="554"/>
      <c r="AV12" s="551"/>
      <c r="AW12" s="551"/>
      <c r="AX12" s="551"/>
      <c r="AY12" s="555"/>
      <c r="AZ12" s="555"/>
      <c r="BA12" s="576"/>
      <c r="BB12" s="564" t="s">
        <v>306</v>
      </c>
      <c r="BC12" s="1160"/>
      <c r="BD12" s="565"/>
      <c r="BE12" s="577"/>
      <c r="BF12" s="1204"/>
      <c r="BG12" s="1110"/>
      <c r="BH12" s="169"/>
      <c r="BI12" s="551"/>
      <c r="BJ12" s="567">
        <v>0</v>
      </c>
      <c r="BK12" s="568" t="s">
        <v>217</v>
      </c>
      <c r="BL12" s="569" t="s">
        <v>218</v>
      </c>
      <c r="BM12" s="570">
        <v>40702</v>
      </c>
      <c r="BN12" s="173" t="s">
        <v>374</v>
      </c>
      <c r="BO12" s="571" t="str">
        <f t="shared" si="5"/>
        <v>CUATRIMESTRAL</v>
      </c>
      <c r="BP12" s="572" t="s">
        <v>374</v>
      </c>
      <c r="BQ12" s="573">
        <v>600000000</v>
      </c>
      <c r="BR12" s="897" t="s">
        <v>374</v>
      </c>
      <c r="BS12" s="541"/>
      <c r="BT12" s="541"/>
      <c r="BU12" s="541"/>
      <c r="BV12" s="541"/>
      <c r="BW12" s="541"/>
      <c r="BX12" s="970">
        <v>0</v>
      </c>
      <c r="BY12" s="510" t="str">
        <f t="shared" si="6"/>
        <v>anual</v>
      </c>
      <c r="BZ12" s="574">
        <v>0</v>
      </c>
      <c r="CA12" s="570"/>
      <c r="CB12" s="419" t="s">
        <v>661</v>
      </c>
      <c r="CC12" s="420"/>
      <c r="CD12" s="420"/>
      <c r="CE12" s="431" t="s">
        <v>118</v>
      </c>
      <c r="CF12" s="432">
        <v>20</v>
      </c>
      <c r="CH12" s="433" t="s">
        <v>310</v>
      </c>
      <c r="CI12" s="434" t="s">
        <v>311</v>
      </c>
    </row>
    <row r="13" spans="1:87" ht="21" x14ac:dyDescent="0.35">
      <c r="A13" s="958">
        <v>18</v>
      </c>
      <c r="C13" s="513"/>
      <c r="D13" s="513"/>
      <c r="E13" s="482">
        <f>+AD13</f>
        <v>0</v>
      </c>
      <c r="F13" s="514">
        <v>0</v>
      </c>
      <c r="G13" s="515">
        <f t="shared" si="1"/>
        <v>0</v>
      </c>
      <c r="H13" s="1060">
        <f t="shared" si="2"/>
        <v>0</v>
      </c>
      <c r="I13" s="420">
        <f t="shared" si="3"/>
        <v>0</v>
      </c>
      <c r="J13" s="420">
        <f t="shared" si="7"/>
        <v>0</v>
      </c>
      <c r="K13" s="789" t="s">
        <v>12</v>
      </c>
      <c r="L13" s="789" t="s">
        <v>13</v>
      </c>
      <c r="M13" s="688" t="str">
        <f>VLOOKUP(I13,APORTES!$A$1:$B$100,2,0)</f>
        <v>2 DÍA HABIL</v>
      </c>
      <c r="N13" s="537">
        <v>0</v>
      </c>
      <c r="O13" s="409" t="s">
        <v>14</v>
      </c>
      <c r="P13" s="859">
        <v>49867</v>
      </c>
      <c r="Q13" s="873"/>
      <c r="R13" s="889" t="s">
        <v>722</v>
      </c>
      <c r="S13" s="411" t="s">
        <v>16</v>
      </c>
      <c r="T13" s="901" t="s">
        <v>16</v>
      </c>
      <c r="U13" s="517">
        <v>6499</v>
      </c>
      <c r="W13" s="518" t="s">
        <v>206</v>
      </c>
      <c r="X13" s="1256" t="s">
        <v>374</v>
      </c>
      <c r="Y13" s="519">
        <v>0</v>
      </c>
      <c r="Z13" s="411">
        <v>0</v>
      </c>
      <c r="AA13" s="411">
        <v>0</v>
      </c>
      <c r="AB13" s="411">
        <v>0</v>
      </c>
      <c r="AC13" s="413">
        <v>1126</v>
      </c>
      <c r="AD13" s="520">
        <v>0</v>
      </c>
      <c r="AE13" s="409" t="s">
        <v>23</v>
      </c>
      <c r="AF13" s="519"/>
      <c r="AL13" s="538"/>
      <c r="AM13" s="524">
        <v>0</v>
      </c>
      <c r="AN13" s="413">
        <v>0</v>
      </c>
      <c r="AO13" s="413">
        <v>0</v>
      </c>
      <c r="AP13" s="413">
        <v>0</v>
      </c>
      <c r="AR13" s="525"/>
      <c r="AS13" s="64"/>
      <c r="AT13" s="322"/>
      <c r="AU13" s="521"/>
      <c r="AV13" s="522"/>
      <c r="AW13" s="522"/>
      <c r="AX13" s="522"/>
      <c r="AY13" s="413"/>
      <c r="AZ13" s="413"/>
      <c r="BA13" s="527"/>
      <c r="BB13" s="528" t="s">
        <v>306</v>
      </c>
      <c r="BC13" s="1160"/>
      <c r="BD13" s="539"/>
      <c r="BE13" s="578"/>
      <c r="BF13" s="1204"/>
      <c r="BG13" s="1109"/>
      <c r="BH13" s="31"/>
      <c r="BK13" s="579"/>
      <c r="BL13" s="580"/>
      <c r="BM13" s="533"/>
      <c r="BN13" s="125" t="s">
        <v>374</v>
      </c>
      <c r="BO13" s="534" t="str">
        <f t="shared" si="5"/>
        <v>CUATRIMESTRAL</v>
      </c>
      <c r="BP13" s="417" t="s">
        <v>374</v>
      </c>
      <c r="BQ13" s="418">
        <v>1</v>
      </c>
      <c r="BR13" s="897" t="s">
        <v>374</v>
      </c>
      <c r="BS13" s="837"/>
      <c r="BT13" s="838"/>
      <c r="BU13" s="839"/>
      <c r="BV13" s="840"/>
      <c r="BW13" s="841"/>
      <c r="BX13" s="969">
        <v>0</v>
      </c>
      <c r="BY13" s="510" t="str">
        <f t="shared" si="6"/>
        <v>anual</v>
      </c>
      <c r="BZ13" s="535">
        <v>0</v>
      </c>
      <c r="CA13" s="533"/>
      <c r="CB13" s="419" t="s">
        <v>661</v>
      </c>
      <c r="CC13" s="420"/>
      <c r="CD13" s="420"/>
      <c r="CE13" s="431" t="s">
        <v>119</v>
      </c>
      <c r="CF13" s="432">
        <v>21</v>
      </c>
      <c r="CH13" s="433" t="s">
        <v>312</v>
      </c>
      <c r="CI13" s="434" t="s">
        <v>313</v>
      </c>
    </row>
    <row r="14" spans="1:87" ht="21.75" thickBot="1" x14ac:dyDescent="0.4">
      <c r="A14" s="957">
        <v>20</v>
      </c>
      <c r="B14" s="481"/>
      <c r="C14" s="481"/>
      <c r="D14" s="481"/>
      <c r="E14" s="482">
        <f t="shared" ref="E14:E52" si="8">+AD14</f>
        <v>0</v>
      </c>
      <c r="F14" s="483">
        <v>0</v>
      </c>
      <c r="G14" s="542">
        <f t="shared" si="1"/>
        <v>0</v>
      </c>
      <c r="H14" s="1059">
        <f t="shared" si="2"/>
        <v>0</v>
      </c>
      <c r="I14" s="826">
        <f t="shared" si="3"/>
        <v>0</v>
      </c>
      <c r="J14" s="826">
        <f t="shared" si="7"/>
        <v>0</v>
      </c>
      <c r="K14" s="827" t="s">
        <v>15</v>
      </c>
      <c r="L14" s="827" t="s">
        <v>13</v>
      </c>
      <c r="M14" s="688" t="str">
        <f>VLOOKUP(I14,APORTES!$A$1:$B$100,2,0)</f>
        <v>2 DÍA HABIL</v>
      </c>
      <c r="N14" s="486">
        <v>0</v>
      </c>
      <c r="O14" s="485" t="s">
        <v>14</v>
      </c>
      <c r="P14" s="858">
        <v>47650</v>
      </c>
      <c r="Q14" s="873"/>
      <c r="R14" s="1154" t="s">
        <v>601</v>
      </c>
      <c r="S14" s="487" t="s">
        <v>16</v>
      </c>
      <c r="T14" s="900" t="s">
        <v>16</v>
      </c>
      <c r="U14" s="581">
        <v>4653</v>
      </c>
      <c r="V14" s="485"/>
      <c r="W14" s="489" t="s">
        <v>206</v>
      </c>
      <c r="X14" s="1255" t="s">
        <v>375</v>
      </c>
      <c r="Y14" s="490">
        <v>0</v>
      </c>
      <c r="Z14" s="487">
        <v>0</v>
      </c>
      <c r="AA14" s="487">
        <v>0</v>
      </c>
      <c r="AB14" s="487">
        <v>0</v>
      </c>
      <c r="AC14" s="491">
        <v>1068</v>
      </c>
      <c r="AD14" s="492">
        <v>0</v>
      </c>
      <c r="AE14" s="582" t="s">
        <v>143</v>
      </c>
      <c r="AF14" s="497"/>
      <c r="AG14" s="498"/>
      <c r="AH14" s="498"/>
      <c r="AI14" s="498"/>
      <c r="AJ14" s="491"/>
      <c r="AK14" s="491"/>
      <c r="AL14" s="583"/>
      <c r="AM14" s="494">
        <v>0</v>
      </c>
      <c r="AN14" s="491">
        <v>0</v>
      </c>
      <c r="AO14" s="491">
        <v>0</v>
      </c>
      <c r="AP14" s="491">
        <v>0</v>
      </c>
      <c r="AQ14" s="498"/>
      <c r="AR14" s="495" t="s">
        <v>143</v>
      </c>
      <c r="AS14" s="280"/>
      <c r="AT14" s="496"/>
      <c r="AU14" s="497"/>
      <c r="AV14" s="498"/>
      <c r="AW14" s="498"/>
      <c r="AX14" s="498"/>
      <c r="AY14" s="491"/>
      <c r="AZ14" s="491"/>
      <c r="BA14" s="499"/>
      <c r="BB14" s="500" t="s">
        <v>306</v>
      </c>
      <c r="BC14" s="1160"/>
      <c r="BD14" s="938"/>
      <c r="BE14" s="939"/>
      <c r="BF14" s="1204"/>
      <c r="BG14" s="1108"/>
      <c r="BH14" s="940"/>
      <c r="BI14" s="487"/>
      <c r="BJ14" s="503">
        <v>1</v>
      </c>
      <c r="BK14" s="284" t="s">
        <v>729</v>
      </c>
      <c r="BL14" s="285" t="s">
        <v>728</v>
      </c>
      <c r="BM14" s="506">
        <v>41012</v>
      </c>
      <c r="BN14" s="286" t="s">
        <v>374</v>
      </c>
      <c r="BO14" s="507" t="str">
        <f t="shared" si="5"/>
        <v>BIMESTRAL</v>
      </c>
      <c r="BP14" s="508" t="s">
        <v>374</v>
      </c>
      <c r="BQ14" s="509">
        <v>3200000000</v>
      </c>
      <c r="BR14" s="897" t="s">
        <v>374</v>
      </c>
      <c r="BS14" s="541"/>
      <c r="BT14" s="541"/>
      <c r="BU14" s="541"/>
      <c r="BV14" s="541"/>
      <c r="BW14" s="541"/>
      <c r="BX14" s="968">
        <v>0</v>
      </c>
      <c r="BY14" s="510" t="str">
        <f t="shared" si="6"/>
        <v>anual</v>
      </c>
      <c r="BZ14" s="511">
        <v>0</v>
      </c>
      <c r="CA14" s="506"/>
      <c r="CB14" s="419" t="s">
        <v>661</v>
      </c>
      <c r="CC14" s="420"/>
      <c r="CD14" s="420"/>
      <c r="CE14" s="431" t="s">
        <v>120</v>
      </c>
      <c r="CF14" s="432">
        <v>23</v>
      </c>
      <c r="CH14" s="584" t="s">
        <v>314</v>
      </c>
      <c r="CI14" s="585" t="s">
        <v>315</v>
      </c>
    </row>
    <row r="15" spans="1:87" ht="21" x14ac:dyDescent="0.35">
      <c r="A15" s="957">
        <v>24</v>
      </c>
      <c r="B15" s="480"/>
      <c r="C15" s="481"/>
      <c r="D15" s="481"/>
      <c r="E15" s="482">
        <f t="shared" si="8"/>
        <v>0</v>
      </c>
      <c r="F15" s="483">
        <v>0</v>
      </c>
      <c r="G15" s="542">
        <f t="shared" si="1"/>
        <v>0</v>
      </c>
      <c r="H15" s="1059">
        <f t="shared" si="2"/>
        <v>0</v>
      </c>
      <c r="I15" s="826">
        <f t="shared" si="3"/>
        <v>0</v>
      </c>
      <c r="J15" s="826">
        <f t="shared" si="7"/>
        <v>0</v>
      </c>
      <c r="K15" s="827" t="s">
        <v>15</v>
      </c>
      <c r="L15" s="827" t="s">
        <v>13</v>
      </c>
      <c r="M15" s="688" t="str">
        <f>VLOOKUP(I15,APORTES!$A$1:$B$100,2,0)</f>
        <v>2 DÍA HABIL</v>
      </c>
      <c r="N15" s="486">
        <v>0</v>
      </c>
      <c r="O15" s="485" t="s">
        <v>14</v>
      </c>
      <c r="P15" s="858">
        <v>71458</v>
      </c>
      <c r="Q15" s="873"/>
      <c r="R15" s="889" t="s">
        <v>722</v>
      </c>
      <c r="S15" s="487">
        <v>8300209530</v>
      </c>
      <c r="T15" s="495" t="s">
        <v>690</v>
      </c>
      <c r="U15" s="488">
        <v>8299</v>
      </c>
      <c r="V15" s="485"/>
      <c r="W15" s="489" t="s">
        <v>206</v>
      </c>
      <c r="X15" s="1255" t="s">
        <v>374</v>
      </c>
      <c r="Y15" s="490">
        <v>0</v>
      </c>
      <c r="Z15" s="487">
        <v>0</v>
      </c>
      <c r="AA15" s="487">
        <v>0</v>
      </c>
      <c r="AB15" s="487">
        <v>0</v>
      </c>
      <c r="AC15" s="491">
        <v>1065</v>
      </c>
      <c r="AD15" s="492">
        <v>0</v>
      </c>
      <c r="AE15" s="485" t="s">
        <v>23</v>
      </c>
      <c r="AF15" s="490"/>
      <c r="AG15" s="487"/>
      <c r="AH15" s="487"/>
      <c r="AI15" s="487"/>
      <c r="AJ15" s="491"/>
      <c r="AK15" s="491"/>
      <c r="AL15" s="762"/>
      <c r="AM15" s="494">
        <v>0</v>
      </c>
      <c r="AN15" s="491">
        <v>0</v>
      </c>
      <c r="AO15" s="491">
        <v>0</v>
      </c>
      <c r="AP15" s="491">
        <v>0</v>
      </c>
      <c r="AQ15" s="487"/>
      <c r="AR15" s="495" t="s">
        <v>23</v>
      </c>
      <c r="AS15" s="987"/>
      <c r="AT15" s="496"/>
      <c r="AU15" s="490"/>
      <c r="AV15" s="487"/>
      <c r="AW15" s="487"/>
      <c r="AX15" s="487"/>
      <c r="AY15" s="491"/>
      <c r="AZ15" s="491"/>
      <c r="BA15" s="499"/>
      <c r="BB15" s="500" t="s">
        <v>306</v>
      </c>
      <c r="BC15" s="1160"/>
      <c r="BD15" s="501"/>
      <c r="BE15" s="501"/>
      <c r="BF15" s="1204"/>
      <c r="BG15" s="1108"/>
      <c r="BH15" s="940"/>
      <c r="BI15" s="487"/>
      <c r="BJ15" s="503">
        <v>0</v>
      </c>
      <c r="BK15" s="504" t="s">
        <v>220</v>
      </c>
      <c r="BL15" s="505">
        <v>11031704</v>
      </c>
      <c r="BM15" s="506">
        <v>41034</v>
      </c>
      <c r="BN15" s="286" t="s">
        <v>374</v>
      </c>
      <c r="BO15" s="507" t="str">
        <f t="shared" si="5"/>
        <v>CUATRIMESTRAL</v>
      </c>
      <c r="BP15" s="508" t="s">
        <v>374</v>
      </c>
      <c r="BQ15" s="509">
        <v>1</v>
      </c>
      <c r="BR15" s="897" t="s">
        <v>374</v>
      </c>
      <c r="BS15" s="837"/>
      <c r="BT15" s="838"/>
      <c r="BU15" s="839"/>
      <c r="BV15" s="840"/>
      <c r="BW15" s="841"/>
      <c r="BX15" s="968">
        <v>0</v>
      </c>
      <c r="BY15" s="510" t="str">
        <f t="shared" ref="BY15:BY53" si="9">IF(BZ15&gt;$BZ$3,"bimestral","anual")</f>
        <v>anual</v>
      </c>
      <c r="BZ15" s="511">
        <v>0</v>
      </c>
      <c r="CA15" s="506"/>
      <c r="CB15" s="419" t="s">
        <v>661</v>
      </c>
      <c r="CC15" s="420"/>
      <c r="CD15" s="420"/>
      <c r="CE15" s="431" t="s">
        <v>122</v>
      </c>
      <c r="CF15" s="432">
        <v>27</v>
      </c>
    </row>
    <row r="16" spans="1:87" ht="21" x14ac:dyDescent="0.35">
      <c r="A16" s="958">
        <v>25</v>
      </c>
      <c r="B16" s="512"/>
      <c r="C16" s="513"/>
      <c r="D16" s="513"/>
      <c r="E16" s="482">
        <f t="shared" si="8"/>
        <v>0</v>
      </c>
      <c r="F16" s="514">
        <v>0</v>
      </c>
      <c r="G16" s="515">
        <f>IF(H16=0,0,IF(H16=1,1,11-H16))</f>
        <v>0</v>
      </c>
      <c r="H16" s="1060">
        <f>MOD((VALUE(MID(TEXT(F16,"000000000000000"),15,1))*3+VALUE(MID(TEXT(F16,"000000000000000"),14,1))*7+VALUE(MID(TEXT(F16,"000000000000000"),13,1))*13+VALUE(MID(TEXT(F16,"000000000000000"),12,1))*17+VALUE(MID(TEXT(F16,"000000000000000"),11,1))*19+VALUE(MID(TEXT(F16,"000000000000000"),10,1))*23+VALUE(MID(TEXT(F16,"000000000000000"),9,1))*29+VALUE(MID(TEXT(F16,"000000000000000"),8,1))*37+VALUE(MID(TEXT(F16,"000000000000000"),7,1))*41+VALUE(MID(TEXT(F16,"000000000000000"),6,1))*43+VALUE(MID(TEXT(F16,"000000000000000"),5,1))*47+VALUE(MID(TEXT(F16,"000000000000000"),4,1))*53+VALUE(MID(TEXT(F16,"000000000000000"),3,1))*59+VALUE(MID(TEXT(F16,"000000000000000"),2,1))*67+VALUE(MID(TEXT(F16,"000000000000000"),1,1))*71),11)</f>
        <v>0</v>
      </c>
      <c r="I16" s="420">
        <f>ROUND((((F16/100)-INT(F16/100))*100),0)</f>
        <v>0</v>
      </c>
      <c r="J16" s="420">
        <f>ROUND((((F16/10)-INT(F16/10))*10),0)</f>
        <v>0</v>
      </c>
      <c r="K16" s="789" t="s">
        <v>15</v>
      </c>
      <c r="L16" s="789" t="s">
        <v>13</v>
      </c>
      <c r="M16" s="688" t="str">
        <f>VLOOKUP(I16,APORTES!$A$1:$B$100,2,0)</f>
        <v>2 DÍA HABIL</v>
      </c>
      <c r="N16" s="586">
        <v>0</v>
      </c>
      <c r="O16" s="411" t="s">
        <v>14</v>
      </c>
      <c r="P16" s="856" t="s">
        <v>205</v>
      </c>
      <c r="Q16" s="875"/>
      <c r="R16" s="889" t="s">
        <v>722</v>
      </c>
      <c r="S16" s="411" t="s">
        <v>16</v>
      </c>
      <c r="T16" s="901" t="s">
        <v>16</v>
      </c>
      <c r="U16" s="517">
        <v>7490</v>
      </c>
      <c r="W16" s="518" t="s">
        <v>206</v>
      </c>
      <c r="X16" s="1256" t="s">
        <v>375</v>
      </c>
      <c r="Y16" s="519">
        <v>0</v>
      </c>
      <c r="Z16" s="411">
        <v>0</v>
      </c>
      <c r="AA16" s="411">
        <v>0</v>
      </c>
      <c r="AB16" s="411">
        <v>0</v>
      </c>
      <c r="AC16" s="413">
        <v>1060</v>
      </c>
      <c r="AD16" s="520">
        <v>0</v>
      </c>
      <c r="AE16" s="409" t="s">
        <v>23</v>
      </c>
      <c r="AF16" s="519"/>
      <c r="AL16" s="538"/>
      <c r="AM16" s="587">
        <v>0</v>
      </c>
      <c r="AN16" s="588">
        <v>0</v>
      </c>
      <c r="AO16" s="588">
        <v>0</v>
      </c>
      <c r="AP16" s="588">
        <v>0</v>
      </c>
      <c r="AR16" s="525" t="s">
        <v>23</v>
      </c>
      <c r="AS16" s="64"/>
      <c r="AT16" s="526"/>
      <c r="AU16" s="521"/>
      <c r="AV16" s="522"/>
      <c r="AW16" s="522"/>
      <c r="AX16" s="522"/>
      <c r="AY16" s="413"/>
      <c r="AZ16" s="413"/>
      <c r="BA16" s="527"/>
      <c r="BB16" s="528" t="s">
        <v>306</v>
      </c>
      <c r="BC16" s="1160"/>
      <c r="BD16" s="539"/>
      <c r="BE16" s="578"/>
      <c r="BF16" s="1204"/>
      <c r="BG16" s="1111"/>
      <c r="BH16" s="940"/>
      <c r="BJ16" s="530">
        <v>0</v>
      </c>
      <c r="BK16" s="531" t="s">
        <v>287</v>
      </c>
      <c r="BL16" s="532" t="s">
        <v>288</v>
      </c>
      <c r="BM16" s="533">
        <v>41436</v>
      </c>
      <c r="BN16" s="1267" t="s">
        <v>374</v>
      </c>
      <c r="BO16" s="534" t="str">
        <f t="shared" si="5"/>
        <v>CUATRIMESTRAL</v>
      </c>
      <c r="BP16" s="417" t="s">
        <v>374</v>
      </c>
      <c r="BQ16" s="589">
        <v>1</v>
      </c>
      <c r="BR16" s="897" t="s">
        <v>375</v>
      </c>
      <c r="BS16" s="837">
        <v>11001</v>
      </c>
      <c r="BT16" s="838">
        <v>7490</v>
      </c>
      <c r="BU16" s="839">
        <v>6920</v>
      </c>
      <c r="BV16" s="840">
        <v>6499</v>
      </c>
      <c r="BW16" s="841">
        <v>0</v>
      </c>
      <c r="BX16" s="969">
        <v>0</v>
      </c>
      <c r="BY16" s="510" t="str">
        <f t="shared" si="9"/>
        <v>anual</v>
      </c>
      <c r="BZ16" s="535">
        <v>0</v>
      </c>
      <c r="CA16" s="533"/>
      <c r="CB16" s="419" t="s">
        <v>661</v>
      </c>
      <c r="CC16" s="420"/>
      <c r="CD16" s="420"/>
      <c r="CE16" s="431" t="s">
        <v>123</v>
      </c>
      <c r="CF16" s="432">
        <v>28</v>
      </c>
    </row>
    <row r="17" spans="1:84" ht="21" x14ac:dyDescent="0.35">
      <c r="A17" s="958">
        <v>26</v>
      </c>
      <c r="B17" s="512"/>
      <c r="C17" s="513"/>
      <c r="D17" s="513"/>
      <c r="E17" s="482">
        <f t="shared" si="8"/>
        <v>0</v>
      </c>
      <c r="F17" s="514">
        <v>0</v>
      </c>
      <c r="G17" s="515">
        <f t="shared" si="1"/>
        <v>0</v>
      </c>
      <c r="H17" s="1060">
        <f t="shared" si="2"/>
        <v>0</v>
      </c>
      <c r="I17" s="420">
        <f t="shared" si="3"/>
        <v>0</v>
      </c>
      <c r="J17" s="420">
        <f t="shared" si="7"/>
        <v>0</v>
      </c>
      <c r="K17" s="789" t="s">
        <v>15</v>
      </c>
      <c r="L17" s="789" t="s">
        <v>13</v>
      </c>
      <c r="M17" s="688" t="str">
        <f>VLOOKUP(I17,APORTES!$A$1:$B$100,2,0)</f>
        <v>2 DÍA HABIL</v>
      </c>
      <c r="N17" s="537">
        <v>0</v>
      </c>
      <c r="O17" s="409" t="s">
        <v>14</v>
      </c>
      <c r="P17" s="859">
        <v>48223</v>
      </c>
      <c r="Q17" s="756"/>
      <c r="R17" s="889" t="s">
        <v>722</v>
      </c>
      <c r="S17" s="411" t="s">
        <v>16</v>
      </c>
      <c r="T17" s="901" t="s">
        <v>16</v>
      </c>
      <c r="U17" s="517">
        <v>4751</v>
      </c>
      <c r="W17" s="518" t="s">
        <v>206</v>
      </c>
      <c r="X17" s="1256" t="s">
        <v>375</v>
      </c>
      <c r="Y17" s="519">
        <v>0</v>
      </c>
      <c r="Z17" s="411">
        <v>0</v>
      </c>
      <c r="AA17" s="411">
        <v>0</v>
      </c>
      <c r="AB17" s="411">
        <v>0</v>
      </c>
      <c r="AC17" s="413">
        <v>1079</v>
      </c>
      <c r="AD17" s="520">
        <v>0</v>
      </c>
      <c r="AE17" s="409" t="s">
        <v>23</v>
      </c>
      <c r="AF17" s="521"/>
      <c r="AG17" s="522"/>
      <c r="AH17" s="522"/>
      <c r="AI17" s="522"/>
      <c r="AL17" s="523"/>
      <c r="AM17" s="524">
        <v>0</v>
      </c>
      <c r="AN17" s="413">
        <v>0</v>
      </c>
      <c r="AO17" s="413">
        <v>0</v>
      </c>
      <c r="AP17" s="413">
        <v>0</v>
      </c>
      <c r="AR17" s="525" t="s">
        <v>143</v>
      </c>
      <c r="AS17" s="64"/>
      <c r="AT17" s="526"/>
      <c r="AU17" s="521"/>
      <c r="AV17" s="522"/>
      <c r="AW17" s="522"/>
      <c r="AX17" s="522"/>
      <c r="AY17" s="413"/>
      <c r="AZ17" s="413"/>
      <c r="BA17" s="527"/>
      <c r="BB17" s="528" t="s">
        <v>306</v>
      </c>
      <c r="BC17" s="1160"/>
      <c r="BD17" s="539"/>
      <c r="BE17" s="539"/>
      <c r="BF17" s="1204"/>
      <c r="BG17" s="1109"/>
      <c r="BH17" s="1140"/>
      <c r="BJ17" s="530">
        <v>1</v>
      </c>
      <c r="BK17" s="531"/>
      <c r="BL17" s="532"/>
      <c r="BM17" s="533"/>
      <c r="BN17" s="125" t="s">
        <v>374</v>
      </c>
      <c r="BO17" s="534" t="str">
        <f t="shared" si="5"/>
        <v>CUATRIMESTRAL</v>
      </c>
      <c r="BP17" s="417" t="s">
        <v>374</v>
      </c>
      <c r="BQ17" s="418">
        <v>1</v>
      </c>
      <c r="BR17" s="897" t="s">
        <v>374</v>
      </c>
      <c r="BS17" s="541"/>
      <c r="BT17" s="541"/>
      <c r="BU17" s="541"/>
      <c r="BV17" s="541"/>
      <c r="BW17" s="541"/>
      <c r="BX17" s="969">
        <v>0</v>
      </c>
      <c r="BY17" s="510" t="str">
        <f t="shared" si="9"/>
        <v>anual</v>
      </c>
      <c r="BZ17" s="535">
        <v>0</v>
      </c>
      <c r="CA17" s="533"/>
      <c r="CB17" s="419" t="s">
        <v>661</v>
      </c>
      <c r="CC17" s="420"/>
      <c r="CD17" s="420"/>
      <c r="CE17" s="431" t="s">
        <v>124</v>
      </c>
      <c r="CF17" s="432">
        <v>29</v>
      </c>
    </row>
    <row r="18" spans="1:84" ht="21" x14ac:dyDescent="0.35">
      <c r="A18" s="958">
        <v>28</v>
      </c>
      <c r="B18" s="512"/>
      <c r="C18" s="513"/>
      <c r="D18" s="513"/>
      <c r="E18" s="482">
        <f t="shared" si="8"/>
        <v>0</v>
      </c>
      <c r="F18" s="514">
        <v>0</v>
      </c>
      <c r="G18" s="515">
        <f t="shared" si="1"/>
        <v>0</v>
      </c>
      <c r="H18" s="1060">
        <f t="shared" si="2"/>
        <v>0</v>
      </c>
      <c r="I18" s="420">
        <f>ROUND((((F18/100)-INT(F18/100))*100),0)</f>
        <v>0</v>
      </c>
      <c r="J18" s="420">
        <f>ROUND((((F18/10)-INT(F18/10))*10),0)</f>
        <v>0</v>
      </c>
      <c r="K18" s="789" t="s">
        <v>12</v>
      </c>
      <c r="L18" s="789" t="s">
        <v>13</v>
      </c>
      <c r="M18" s="688" t="str">
        <f>VLOOKUP(I18,APORTES!$A$1:$B$100,2,0)</f>
        <v>2 DÍA HABIL</v>
      </c>
      <c r="N18" s="590">
        <v>0</v>
      </c>
      <c r="O18" s="411" t="s">
        <v>14</v>
      </c>
      <c r="P18" s="856">
        <v>41338</v>
      </c>
      <c r="Q18" s="875"/>
      <c r="R18" s="889" t="s">
        <v>722</v>
      </c>
      <c r="S18" s="411">
        <v>9002080024</v>
      </c>
      <c r="T18" s="525" t="s">
        <v>631</v>
      </c>
      <c r="U18" s="592">
        <v>6202</v>
      </c>
      <c r="W18" s="518" t="s">
        <v>206</v>
      </c>
      <c r="X18" s="1256" t="s">
        <v>374</v>
      </c>
      <c r="Y18" s="519">
        <v>0</v>
      </c>
      <c r="Z18" s="411">
        <v>0</v>
      </c>
      <c r="AA18" s="411">
        <v>0</v>
      </c>
      <c r="AB18" s="411">
        <v>0</v>
      </c>
      <c r="AC18" s="413">
        <v>1060</v>
      </c>
      <c r="AD18" s="520">
        <v>0</v>
      </c>
      <c r="AE18" s="409" t="s">
        <v>143</v>
      </c>
      <c r="AF18" s="519"/>
      <c r="AL18" s="538"/>
      <c r="AM18" s="524">
        <v>0</v>
      </c>
      <c r="AN18" s="413">
        <v>0</v>
      </c>
      <c r="AO18" s="413">
        <v>0</v>
      </c>
      <c r="AP18" s="413">
        <v>0</v>
      </c>
      <c r="AR18" s="525" t="s">
        <v>23</v>
      </c>
      <c r="AS18" s="64"/>
      <c r="AT18" s="526"/>
      <c r="AU18" s="521"/>
      <c r="AV18" s="522"/>
      <c r="AW18" s="522"/>
      <c r="AX18" s="522"/>
      <c r="AY18" s="413"/>
      <c r="AZ18" s="413"/>
      <c r="BA18" s="527"/>
      <c r="BB18" s="528" t="s">
        <v>306</v>
      </c>
      <c r="BC18" s="1160"/>
      <c r="BD18" s="539"/>
      <c r="BE18" s="578"/>
      <c r="BF18" s="1204"/>
      <c r="BG18" s="1109"/>
      <c r="BH18" s="1140"/>
      <c r="BJ18" s="530">
        <v>0</v>
      </c>
      <c r="BK18" s="531" t="s">
        <v>221</v>
      </c>
      <c r="BL18" s="532" t="s">
        <v>222</v>
      </c>
      <c r="BM18" s="593">
        <v>40352</v>
      </c>
      <c r="BN18" s="125" t="s">
        <v>374</v>
      </c>
      <c r="BO18" s="534" t="str">
        <f t="shared" si="5"/>
        <v>CUATRIMESTRAL</v>
      </c>
      <c r="BP18" s="594" t="s">
        <v>374</v>
      </c>
      <c r="BQ18" s="595">
        <v>1</v>
      </c>
      <c r="BR18" s="897" t="s">
        <v>374</v>
      </c>
      <c r="BS18" s="837"/>
      <c r="BT18" s="838"/>
      <c r="BU18" s="839"/>
      <c r="BV18" s="840"/>
      <c r="BW18" s="841"/>
      <c r="BX18" s="969">
        <v>0</v>
      </c>
      <c r="BY18" s="510" t="str">
        <f t="shared" si="9"/>
        <v>anual</v>
      </c>
      <c r="BZ18" s="596">
        <v>0</v>
      </c>
      <c r="CA18" s="533"/>
      <c r="CB18" s="419" t="s">
        <v>661</v>
      </c>
      <c r="CC18" s="420"/>
      <c r="CD18" s="420"/>
      <c r="CE18" s="431" t="s">
        <v>125</v>
      </c>
      <c r="CF18" s="432">
        <v>31</v>
      </c>
    </row>
    <row r="19" spans="1:84" ht="21" x14ac:dyDescent="0.35">
      <c r="A19" s="960">
        <v>33</v>
      </c>
      <c r="B19" s="598"/>
      <c r="C19" s="599"/>
      <c r="D19" s="599"/>
      <c r="E19" s="482">
        <f t="shared" si="8"/>
        <v>0</v>
      </c>
      <c r="F19" s="600">
        <v>0</v>
      </c>
      <c r="G19" s="601">
        <f t="shared" si="1"/>
        <v>0</v>
      </c>
      <c r="H19" s="1064">
        <f t="shared" si="2"/>
        <v>0</v>
      </c>
      <c r="I19" s="792">
        <f>ROUND((((F19/100)-INT(F19/100))*100),0)</f>
        <v>0</v>
      </c>
      <c r="J19" s="792">
        <f>ROUND((((F19/10)-INT(F19/10))*10),0)</f>
        <v>0</v>
      </c>
      <c r="K19" s="793" t="s">
        <v>15</v>
      </c>
      <c r="L19" s="793" t="s">
        <v>13</v>
      </c>
      <c r="M19" s="688" t="str">
        <f>VLOOKUP(I19,APORTES!$A$1:$B$100,2,0)</f>
        <v>2 DÍA HABIL</v>
      </c>
      <c r="N19" s="603">
        <v>0</v>
      </c>
      <c r="O19" s="604" t="s">
        <v>14</v>
      </c>
      <c r="P19" s="861">
        <v>53267</v>
      </c>
      <c r="Q19" s="876"/>
      <c r="R19" s="889" t="s">
        <v>722</v>
      </c>
      <c r="S19" s="604" t="s">
        <v>16</v>
      </c>
      <c r="T19" s="338" t="s">
        <v>16</v>
      </c>
      <c r="U19" s="606">
        <v>6820</v>
      </c>
      <c r="V19" s="602"/>
      <c r="W19" s="607" t="s">
        <v>206</v>
      </c>
      <c r="X19" s="1258" t="s">
        <v>374</v>
      </c>
      <c r="Y19" s="608">
        <v>0</v>
      </c>
      <c r="Z19" s="604">
        <v>0</v>
      </c>
      <c r="AA19" s="604">
        <v>0</v>
      </c>
      <c r="AB19" s="604">
        <v>0</v>
      </c>
      <c r="AC19" s="609">
        <v>1094</v>
      </c>
      <c r="AD19" s="610">
        <v>0</v>
      </c>
      <c r="AE19" s="602" t="s">
        <v>23</v>
      </c>
      <c r="AF19" s="608"/>
      <c r="AG19" s="604"/>
      <c r="AH19" s="604"/>
      <c r="AI19" s="604"/>
      <c r="AJ19" s="609"/>
      <c r="AK19" s="609"/>
      <c r="AL19" s="605"/>
      <c r="AM19" s="611">
        <v>0</v>
      </c>
      <c r="AN19" s="609">
        <v>0</v>
      </c>
      <c r="AO19" s="609">
        <v>0</v>
      </c>
      <c r="AP19" s="609">
        <v>0</v>
      </c>
      <c r="AQ19" s="604"/>
      <c r="AR19" s="612" t="s">
        <v>413</v>
      </c>
      <c r="AS19" s="988"/>
      <c r="AT19" s="536"/>
      <c r="AU19" s="613"/>
      <c r="AV19" s="614"/>
      <c r="AW19" s="614"/>
      <c r="AX19" s="614"/>
      <c r="AY19" s="609"/>
      <c r="AZ19" s="609"/>
      <c r="BA19" s="615"/>
      <c r="BB19" s="616" t="s">
        <v>306</v>
      </c>
      <c r="BC19" s="1160"/>
      <c r="BD19" s="617"/>
      <c r="BE19" s="617"/>
      <c r="BF19" s="1204"/>
      <c r="BG19" s="1112"/>
      <c r="BH19" s="618"/>
      <c r="BI19" s="604"/>
      <c r="BJ19" s="619">
        <v>0</v>
      </c>
      <c r="BK19" s="620"/>
      <c r="BL19" s="621"/>
      <c r="BM19" s="622"/>
      <c r="BN19" s="348" t="s">
        <v>374</v>
      </c>
      <c r="BO19" s="623" t="str">
        <f t="shared" si="5"/>
        <v>no responsable</v>
      </c>
      <c r="BP19" s="624" t="s">
        <v>16</v>
      </c>
      <c r="BQ19" s="625">
        <v>0</v>
      </c>
      <c r="BR19" s="897" t="s">
        <v>374</v>
      </c>
      <c r="BS19" s="541"/>
      <c r="BT19" s="541"/>
      <c r="BU19" s="541"/>
      <c r="BV19" s="541"/>
      <c r="BW19" s="541"/>
      <c r="BX19" s="971">
        <v>0</v>
      </c>
      <c r="BY19" s="510" t="str">
        <f t="shared" si="9"/>
        <v>anual</v>
      </c>
      <c r="BZ19" s="626">
        <v>0</v>
      </c>
      <c r="CA19" s="622"/>
      <c r="CB19" s="419" t="s">
        <v>661</v>
      </c>
      <c r="CC19" s="420"/>
      <c r="CD19" s="420"/>
      <c r="CE19" s="431" t="s">
        <v>126</v>
      </c>
      <c r="CF19" s="432">
        <v>35</v>
      </c>
    </row>
    <row r="20" spans="1:84" ht="20.25" x14ac:dyDescent="0.3">
      <c r="A20" s="958">
        <v>38</v>
      </c>
      <c r="B20" s="512"/>
      <c r="C20" s="513"/>
      <c r="D20" s="513"/>
      <c r="E20" s="482">
        <f t="shared" si="8"/>
        <v>0</v>
      </c>
      <c r="F20" s="514">
        <v>0</v>
      </c>
      <c r="G20" s="515">
        <f t="shared" ref="G20:G26" si="10">IF(H20=0,0,IF(H20=1,1,11-H20))</f>
        <v>0</v>
      </c>
      <c r="H20" s="1060">
        <f t="shared" ref="H20:H26" si="11">MOD((VALUE(MID(TEXT(F20,"000000000000000"),15,1))*3+VALUE(MID(TEXT(F20,"000000000000000"),14,1))*7+VALUE(MID(TEXT(F20,"000000000000000"),13,1))*13+VALUE(MID(TEXT(F20,"000000000000000"),12,1))*17+VALUE(MID(TEXT(F20,"000000000000000"),11,1))*19+VALUE(MID(TEXT(F20,"000000000000000"),10,1))*23+VALUE(MID(TEXT(F20,"000000000000000"),9,1))*29+VALUE(MID(TEXT(F20,"000000000000000"),8,1))*37+VALUE(MID(TEXT(F20,"000000000000000"),7,1))*41+VALUE(MID(TEXT(F20,"000000000000000"),6,1))*43+VALUE(MID(TEXT(F20,"000000000000000"),5,1))*47+VALUE(MID(TEXT(F20,"000000000000000"),4,1))*53+VALUE(MID(TEXT(F20,"000000000000000"),3,1))*59+VALUE(MID(TEXT(F20,"000000000000000"),2,1))*67+VALUE(MID(TEXT(F20,"000000000000000"),1,1))*71),11)</f>
        <v>0</v>
      </c>
      <c r="I20" s="420">
        <f t="shared" ref="I20:I34" si="12">ROUND((((F20/100)-INT(F20/100))*100),0)</f>
        <v>0</v>
      </c>
      <c r="J20" s="420">
        <f t="shared" ref="J20:J34" si="13">ROUND((((F20/10)-INT(F20/10))*10),0)</f>
        <v>0</v>
      </c>
      <c r="K20" s="789" t="s">
        <v>15</v>
      </c>
      <c r="L20" s="789" t="s">
        <v>13</v>
      </c>
      <c r="M20" s="688" t="str">
        <f>VLOOKUP(I20,APORTES!$A$1:$B$100,2,0)</f>
        <v>2 DÍA HABIL</v>
      </c>
      <c r="N20" s="590">
        <v>0</v>
      </c>
      <c r="O20" s="411" t="s">
        <v>14</v>
      </c>
      <c r="P20" s="856" t="s">
        <v>205</v>
      </c>
      <c r="Q20" s="756"/>
      <c r="R20" s="889" t="s">
        <v>722</v>
      </c>
      <c r="S20" s="411" t="s">
        <v>16</v>
      </c>
      <c r="T20" s="22" t="s">
        <v>16</v>
      </c>
      <c r="U20" s="592">
        <v>4774</v>
      </c>
      <c r="W20" s="518" t="s">
        <v>206</v>
      </c>
      <c r="X20" s="1256" t="s">
        <v>375</v>
      </c>
      <c r="Y20" s="519">
        <v>0</v>
      </c>
      <c r="Z20" s="411">
        <v>0</v>
      </c>
      <c r="AA20" s="411">
        <v>0</v>
      </c>
      <c r="AB20" s="411">
        <v>0</v>
      </c>
      <c r="AD20" s="520">
        <v>0</v>
      </c>
      <c r="AE20" s="1" t="s">
        <v>23</v>
      </c>
      <c r="AF20" s="521"/>
      <c r="AG20" s="522"/>
      <c r="AH20" s="522"/>
      <c r="AI20" s="522"/>
      <c r="AL20" s="523"/>
      <c r="AM20" s="524">
        <v>0</v>
      </c>
      <c r="AN20" s="413">
        <v>0</v>
      </c>
      <c r="AO20" s="413">
        <v>0</v>
      </c>
      <c r="AP20" s="413">
        <v>0</v>
      </c>
      <c r="AR20" s="525" t="s">
        <v>23</v>
      </c>
      <c r="AS20" s="989"/>
      <c r="AT20" s="526"/>
      <c r="AU20" s="519"/>
      <c r="AY20" s="413"/>
      <c r="AZ20" s="413"/>
      <c r="BA20" s="527"/>
      <c r="BB20" s="528" t="s">
        <v>306</v>
      </c>
      <c r="BC20" s="1162"/>
      <c r="BD20" s="597"/>
      <c r="BE20" s="597"/>
      <c r="BF20" s="1206"/>
      <c r="BG20" s="1109"/>
      <c r="BH20" s="1055"/>
      <c r="BK20" s="579"/>
      <c r="BL20" s="580"/>
      <c r="BM20" s="533"/>
      <c r="BN20" s="125" t="s">
        <v>374</v>
      </c>
      <c r="BO20" s="534" t="str">
        <f t="shared" si="5"/>
        <v>CUATRIMESTRAL</v>
      </c>
      <c r="BP20" s="417" t="s">
        <v>374</v>
      </c>
      <c r="BQ20" s="418">
        <v>2984206000</v>
      </c>
      <c r="BR20" s="897" t="s">
        <v>374</v>
      </c>
      <c r="BS20" s="541"/>
      <c r="BT20" s="541"/>
      <c r="BU20" s="541"/>
      <c r="BV20" s="541"/>
      <c r="BW20" s="541"/>
      <c r="BX20" s="969">
        <v>0</v>
      </c>
      <c r="BY20" s="510" t="str">
        <f t="shared" si="9"/>
        <v>anual</v>
      </c>
      <c r="BZ20" s="535">
        <v>0</v>
      </c>
      <c r="CA20" s="533"/>
      <c r="CB20" s="419" t="s">
        <v>661</v>
      </c>
      <c r="CC20" s="420"/>
      <c r="CD20" s="420"/>
      <c r="CE20" s="431" t="s">
        <v>128</v>
      </c>
      <c r="CF20" s="431">
        <v>40</v>
      </c>
    </row>
    <row r="21" spans="1:84" ht="21" x14ac:dyDescent="0.35">
      <c r="A21" s="961">
        <v>39</v>
      </c>
      <c r="B21" s="627"/>
      <c r="C21" s="628"/>
      <c r="D21" s="628"/>
      <c r="E21" s="482">
        <f t="shared" si="8"/>
        <v>0</v>
      </c>
      <c r="F21" s="629">
        <v>0</v>
      </c>
      <c r="G21" s="630">
        <f t="shared" si="10"/>
        <v>0</v>
      </c>
      <c r="H21" s="1065">
        <f t="shared" si="11"/>
        <v>0</v>
      </c>
      <c r="I21" s="806">
        <f t="shared" si="12"/>
        <v>0</v>
      </c>
      <c r="J21" s="806">
        <f t="shared" si="13"/>
        <v>0</v>
      </c>
      <c r="K21" s="807" t="s">
        <v>15</v>
      </c>
      <c r="L21" s="807" t="s">
        <v>13</v>
      </c>
      <c r="M21" s="688" t="str">
        <f>VLOOKUP(I21,APORTES!$A$1:$B$100,2,0)</f>
        <v>2 DÍA HABIL</v>
      </c>
      <c r="N21" s="632">
        <v>0</v>
      </c>
      <c r="O21" s="633" t="s">
        <v>14</v>
      </c>
      <c r="P21" s="862" t="s">
        <v>205</v>
      </c>
      <c r="Q21" s="877"/>
      <c r="R21" s="889" t="s">
        <v>722</v>
      </c>
      <c r="S21" s="633" t="s">
        <v>16</v>
      </c>
      <c r="T21" s="204" t="s">
        <v>16</v>
      </c>
      <c r="U21" s="635">
        <v>7310</v>
      </c>
      <c r="V21" s="631"/>
      <c r="W21" s="636" t="s">
        <v>206</v>
      </c>
      <c r="X21" s="1259" t="s">
        <v>375</v>
      </c>
      <c r="Y21" s="637">
        <v>0</v>
      </c>
      <c r="Z21" s="633">
        <v>0</v>
      </c>
      <c r="AA21" s="633">
        <v>0</v>
      </c>
      <c r="AB21" s="633">
        <v>0</v>
      </c>
      <c r="AC21" s="638">
        <v>1149</v>
      </c>
      <c r="AD21" s="639">
        <v>0</v>
      </c>
      <c r="AE21" s="631" t="s">
        <v>23</v>
      </c>
      <c r="AF21" s="637"/>
      <c r="AG21" s="633"/>
      <c r="AH21" s="633"/>
      <c r="AI21" s="633"/>
      <c r="AJ21" s="638"/>
      <c r="AK21" s="638"/>
      <c r="AL21" s="634"/>
      <c r="AM21" s="640">
        <v>0</v>
      </c>
      <c r="AN21" s="638">
        <v>0</v>
      </c>
      <c r="AO21" s="638">
        <v>0</v>
      </c>
      <c r="AP21" s="638">
        <v>0</v>
      </c>
      <c r="AQ21" s="633"/>
      <c r="AR21" s="641" t="s">
        <v>23</v>
      </c>
      <c r="AS21" s="216"/>
      <c r="AT21" s="642"/>
      <c r="AU21" s="643"/>
      <c r="AV21" s="644"/>
      <c r="AW21" s="644"/>
      <c r="AX21" s="644"/>
      <c r="AY21" s="638"/>
      <c r="AZ21" s="638"/>
      <c r="BA21" s="645"/>
      <c r="BB21" s="646" t="s">
        <v>306</v>
      </c>
      <c r="BC21" s="1163"/>
      <c r="BD21" s="810"/>
      <c r="BE21" s="647"/>
      <c r="BF21" s="1207"/>
      <c r="BG21" s="1113"/>
      <c r="BH21" s="648"/>
      <c r="BI21" s="633"/>
      <c r="BJ21" s="631"/>
      <c r="BK21" s="649" t="s">
        <v>483</v>
      </c>
      <c r="BL21" s="650" t="s">
        <v>620</v>
      </c>
      <c r="BM21" s="651"/>
      <c r="BN21" s="207" t="s">
        <v>374</v>
      </c>
      <c r="BO21" s="534" t="str">
        <f t="shared" si="5"/>
        <v>CUATRIMESTRAL</v>
      </c>
      <c r="BP21" s="652" t="s">
        <v>374</v>
      </c>
      <c r="BQ21" s="653">
        <v>1</v>
      </c>
      <c r="BR21" s="897" t="s">
        <v>374</v>
      </c>
      <c r="BS21" s="541"/>
      <c r="BT21" s="541"/>
      <c r="BU21" s="541"/>
      <c r="BV21" s="541"/>
      <c r="BW21" s="541"/>
      <c r="BX21" s="972">
        <v>0</v>
      </c>
      <c r="BY21" s="510" t="str">
        <f t="shared" si="9"/>
        <v>anual</v>
      </c>
      <c r="BZ21" s="654">
        <v>0</v>
      </c>
      <c r="CA21" s="651"/>
      <c r="CB21" s="419" t="s">
        <v>661</v>
      </c>
      <c r="CC21" s="420"/>
      <c r="CD21" s="420"/>
      <c r="CE21" s="431" t="s">
        <v>129</v>
      </c>
      <c r="CF21" s="431">
        <v>41</v>
      </c>
    </row>
    <row r="22" spans="1:84" ht="21" x14ac:dyDescent="0.35">
      <c r="A22" s="961">
        <v>40</v>
      </c>
      <c r="B22" s="627"/>
      <c r="C22" s="628"/>
      <c r="D22" s="628"/>
      <c r="E22" s="482">
        <f t="shared" si="8"/>
        <v>0</v>
      </c>
      <c r="F22" s="629">
        <v>0</v>
      </c>
      <c r="G22" s="630">
        <f t="shared" si="10"/>
        <v>0</v>
      </c>
      <c r="H22" s="1065">
        <f t="shared" si="11"/>
        <v>0</v>
      </c>
      <c r="I22" s="806">
        <f t="shared" si="12"/>
        <v>0</v>
      </c>
      <c r="J22" s="806">
        <f t="shared" si="13"/>
        <v>0</v>
      </c>
      <c r="K22" s="807" t="s">
        <v>15</v>
      </c>
      <c r="L22" s="807" t="s">
        <v>13</v>
      </c>
      <c r="M22" s="688" t="str">
        <f>VLOOKUP(I22,APORTES!$A$1:$B$100,2,0)</f>
        <v>2 DÍA HABIL</v>
      </c>
      <c r="N22" s="632">
        <v>0</v>
      </c>
      <c r="O22" s="633" t="s">
        <v>14</v>
      </c>
      <c r="P22" s="862" t="s">
        <v>205</v>
      </c>
      <c r="Q22" s="877"/>
      <c r="R22" s="889" t="s">
        <v>722</v>
      </c>
      <c r="S22" s="633" t="s">
        <v>16</v>
      </c>
      <c r="T22" s="204" t="s">
        <v>16</v>
      </c>
      <c r="U22" s="635">
        <v>4520</v>
      </c>
      <c r="V22" s="631"/>
      <c r="W22" s="636" t="s">
        <v>206</v>
      </c>
      <c r="X22" s="1259" t="s">
        <v>375</v>
      </c>
      <c r="Y22" s="637">
        <v>0</v>
      </c>
      <c r="Z22" s="633">
        <v>0</v>
      </c>
      <c r="AA22" s="633">
        <v>0</v>
      </c>
      <c r="AB22" s="633">
        <v>0</v>
      </c>
      <c r="AC22" s="638">
        <v>1149</v>
      </c>
      <c r="AD22" s="639">
        <v>0</v>
      </c>
      <c r="AE22" s="631" t="s">
        <v>23</v>
      </c>
      <c r="AF22" s="637"/>
      <c r="AG22" s="633"/>
      <c r="AH22" s="633"/>
      <c r="AI22" s="633"/>
      <c r="AJ22" s="638"/>
      <c r="AK22" s="638"/>
      <c r="AL22" s="634"/>
      <c r="AM22" s="640">
        <v>0</v>
      </c>
      <c r="AN22" s="638">
        <v>0</v>
      </c>
      <c r="AO22" s="638">
        <v>0</v>
      </c>
      <c r="AP22" s="638">
        <v>0</v>
      </c>
      <c r="AQ22" s="633"/>
      <c r="AR22" s="641" t="s">
        <v>143</v>
      </c>
      <c r="AS22" s="216"/>
      <c r="AT22" s="642"/>
      <c r="AU22" s="643"/>
      <c r="AV22" s="644"/>
      <c r="AW22" s="644"/>
      <c r="AX22" s="644"/>
      <c r="AY22" s="638"/>
      <c r="AZ22" s="638"/>
      <c r="BA22" s="645"/>
      <c r="BB22" s="646" t="s">
        <v>306</v>
      </c>
      <c r="BC22" s="1160"/>
      <c r="BD22" s="810"/>
      <c r="BE22" s="647"/>
      <c r="BF22" s="1204"/>
      <c r="BG22" s="1113"/>
      <c r="BH22" s="648"/>
      <c r="BI22" s="633"/>
      <c r="BJ22" s="631"/>
      <c r="BK22" s="649" t="s">
        <v>481</v>
      </c>
      <c r="BL22" s="650" t="s">
        <v>482</v>
      </c>
      <c r="BM22" s="651"/>
      <c r="BN22" s="207" t="s">
        <v>374</v>
      </c>
      <c r="BO22" s="534" t="str">
        <f t="shared" si="5"/>
        <v>CUATRIMESTRAL</v>
      </c>
      <c r="BP22" s="652" t="s">
        <v>374</v>
      </c>
      <c r="BQ22" s="653">
        <v>1</v>
      </c>
      <c r="BR22" s="897" t="s">
        <v>374</v>
      </c>
      <c r="BS22" s="837"/>
      <c r="BT22" s="838"/>
      <c r="BU22" s="839"/>
      <c r="BV22" s="840"/>
      <c r="BW22" s="841"/>
      <c r="BX22" s="972">
        <v>0</v>
      </c>
      <c r="BY22" s="510" t="str">
        <f t="shared" si="9"/>
        <v>anual</v>
      </c>
      <c r="BZ22" s="654">
        <v>0</v>
      </c>
      <c r="CA22" s="651"/>
      <c r="CB22" s="419" t="s">
        <v>661</v>
      </c>
      <c r="CC22" s="420"/>
      <c r="CD22" s="420"/>
      <c r="CE22" s="431" t="s">
        <v>130</v>
      </c>
      <c r="CF22" s="431">
        <v>42</v>
      </c>
    </row>
    <row r="23" spans="1:84" ht="21" x14ac:dyDescent="0.35">
      <c r="A23" s="958">
        <v>41</v>
      </c>
      <c r="B23" s="512"/>
      <c r="C23" s="513"/>
      <c r="D23" s="513"/>
      <c r="E23" s="482">
        <f t="shared" si="8"/>
        <v>0</v>
      </c>
      <c r="F23" s="514">
        <v>0</v>
      </c>
      <c r="G23" s="515">
        <f t="shared" si="10"/>
        <v>0</v>
      </c>
      <c r="H23" s="1060">
        <f t="shared" si="11"/>
        <v>0</v>
      </c>
      <c r="I23" s="420">
        <f t="shared" si="12"/>
        <v>0</v>
      </c>
      <c r="J23" s="420">
        <f t="shared" si="13"/>
        <v>0</v>
      </c>
      <c r="K23" s="789" t="s">
        <v>15</v>
      </c>
      <c r="L23" s="789" t="s">
        <v>13</v>
      </c>
      <c r="M23" s="688" t="str">
        <f>VLOOKUP(I23,APORTES!$A$1:$B$100,2,0)</f>
        <v>2 DÍA HABIL</v>
      </c>
      <c r="N23" s="590">
        <v>0</v>
      </c>
      <c r="Q23" s="875"/>
      <c r="R23" s="889" t="s">
        <v>722</v>
      </c>
      <c r="S23" s="411" t="s">
        <v>16</v>
      </c>
      <c r="T23" s="22" t="s">
        <v>714</v>
      </c>
      <c r="U23" s="592">
        <v>6613</v>
      </c>
      <c r="W23" s="518" t="s">
        <v>206</v>
      </c>
      <c r="X23" s="1256" t="s">
        <v>374</v>
      </c>
      <c r="Y23" s="519">
        <v>0</v>
      </c>
      <c r="Z23" s="411">
        <v>0</v>
      </c>
      <c r="AA23" s="411">
        <v>0</v>
      </c>
      <c r="AB23" s="411">
        <v>0</v>
      </c>
      <c r="AC23" s="413">
        <v>1145</v>
      </c>
      <c r="AD23" s="520">
        <v>0</v>
      </c>
      <c r="AE23" s="409" t="s">
        <v>23</v>
      </c>
      <c r="AF23" s="519"/>
      <c r="AL23" s="591"/>
      <c r="AM23" s="524">
        <v>0</v>
      </c>
      <c r="AN23" s="413">
        <v>0</v>
      </c>
      <c r="AO23" s="413">
        <v>0</v>
      </c>
      <c r="AP23" s="413">
        <v>0</v>
      </c>
      <c r="AR23" s="525" t="s">
        <v>413</v>
      </c>
      <c r="AT23" s="322"/>
      <c r="AU23" s="521"/>
      <c r="AV23" s="522"/>
      <c r="AW23" s="522"/>
      <c r="AX23" s="522"/>
      <c r="AY23" s="413"/>
      <c r="AZ23" s="413"/>
      <c r="BA23" s="527"/>
      <c r="BB23" s="528" t="s">
        <v>306</v>
      </c>
      <c r="BC23" s="1160"/>
      <c r="BD23" s="597"/>
      <c r="BE23" s="597"/>
      <c r="BF23" s="1204"/>
      <c r="BG23" s="1114"/>
      <c r="BH23" s="540"/>
      <c r="BK23" s="579"/>
      <c r="BL23" s="580"/>
      <c r="BM23" s="533"/>
      <c r="BN23" s="125" t="s">
        <v>374</v>
      </c>
      <c r="BO23" s="124" t="s">
        <v>378</v>
      </c>
      <c r="BP23" s="417" t="s">
        <v>374</v>
      </c>
      <c r="BQ23" s="418">
        <v>0</v>
      </c>
      <c r="BR23" s="897" t="s">
        <v>374</v>
      </c>
      <c r="BS23" s="541"/>
      <c r="BT23" s="541"/>
      <c r="BU23" s="541"/>
      <c r="BV23" s="541"/>
      <c r="BW23" s="541"/>
      <c r="BX23" s="969">
        <v>0</v>
      </c>
      <c r="BY23" s="510" t="str">
        <f t="shared" si="9"/>
        <v>anual</v>
      </c>
      <c r="BZ23" s="535">
        <v>0</v>
      </c>
      <c r="CA23" s="533"/>
      <c r="CB23" s="419" t="s">
        <v>661</v>
      </c>
      <c r="CC23" s="420"/>
      <c r="CD23" s="420"/>
      <c r="CE23" s="431" t="s">
        <v>131</v>
      </c>
      <c r="CF23" s="431">
        <v>43</v>
      </c>
    </row>
    <row r="24" spans="1:84" ht="21" x14ac:dyDescent="0.35">
      <c r="A24" s="958">
        <v>43</v>
      </c>
      <c r="B24" s="512"/>
      <c r="C24" s="513"/>
      <c r="D24" s="513"/>
      <c r="E24" s="482">
        <f t="shared" si="8"/>
        <v>0</v>
      </c>
      <c r="F24" s="514">
        <v>0</v>
      </c>
      <c r="G24" s="515">
        <f t="shared" si="10"/>
        <v>0</v>
      </c>
      <c r="H24" s="1060">
        <f t="shared" si="11"/>
        <v>0</v>
      </c>
      <c r="I24" s="420">
        <f t="shared" si="12"/>
        <v>0</v>
      </c>
      <c r="J24" s="420">
        <f t="shared" si="13"/>
        <v>0</v>
      </c>
      <c r="K24" s="789" t="s">
        <v>15</v>
      </c>
      <c r="L24" s="789" t="s">
        <v>13</v>
      </c>
      <c r="M24" s="688" t="str">
        <f>VLOOKUP(I24,APORTES!$A$1:$B$100,2,0)</f>
        <v>2 DÍA HABIL</v>
      </c>
      <c r="N24" s="590">
        <v>0</v>
      </c>
      <c r="O24" s="411" t="s">
        <v>14</v>
      </c>
      <c r="P24" s="856" t="s">
        <v>205</v>
      </c>
      <c r="Q24" s="756"/>
      <c r="R24" s="889" t="s">
        <v>722</v>
      </c>
      <c r="S24" s="411" t="s">
        <v>16</v>
      </c>
      <c r="T24" s="22" t="s">
        <v>16</v>
      </c>
      <c r="U24" s="592">
        <v>7490</v>
      </c>
      <c r="W24" s="518" t="s">
        <v>206</v>
      </c>
      <c r="X24" s="1256" t="s">
        <v>375</v>
      </c>
      <c r="Y24" s="21">
        <v>0</v>
      </c>
      <c r="Z24" s="411">
        <v>0</v>
      </c>
      <c r="AA24" s="411">
        <v>0</v>
      </c>
      <c r="AB24" s="411">
        <v>0</v>
      </c>
      <c r="AC24" s="413">
        <v>1095</v>
      </c>
      <c r="AD24" s="520">
        <v>0</v>
      </c>
      <c r="AE24" s="409" t="s">
        <v>23</v>
      </c>
      <c r="AF24" s="521"/>
      <c r="AG24" s="522"/>
      <c r="AH24" s="522"/>
      <c r="AI24" s="522"/>
      <c r="AL24" s="523"/>
      <c r="AM24" s="524">
        <v>0</v>
      </c>
      <c r="AN24" s="413">
        <v>0</v>
      </c>
      <c r="AO24" s="413">
        <v>0</v>
      </c>
      <c r="AP24" s="413">
        <v>0</v>
      </c>
      <c r="AR24" s="525" t="s">
        <v>23</v>
      </c>
      <c r="AS24" s="64"/>
      <c r="AT24" s="322"/>
      <c r="AU24" s="521"/>
      <c r="AV24" s="522"/>
      <c r="AW24" s="522"/>
      <c r="AX24" s="522"/>
      <c r="AY24" s="413"/>
      <c r="AZ24" s="413"/>
      <c r="BA24" s="527"/>
      <c r="BB24" s="528" t="s">
        <v>308</v>
      </c>
      <c r="BC24" s="1160"/>
      <c r="BD24" s="597"/>
      <c r="BE24" s="597"/>
      <c r="BF24" s="1204"/>
      <c r="BG24" s="1114"/>
      <c r="BH24" s="540"/>
      <c r="BJ24" s="530">
        <v>0</v>
      </c>
      <c r="BK24" s="579"/>
      <c r="BL24" s="580"/>
      <c r="BM24" s="533"/>
      <c r="BN24" s="125" t="s">
        <v>374</v>
      </c>
      <c r="BO24" s="534" t="str">
        <f>IF(BP24="N/A","no responsable",IF(BP24="si","BIMESTRAL",VLOOKUP(BQ24,$BR$244:$BT$246,3)))</f>
        <v>CUATRIMESTRAL</v>
      </c>
      <c r="BP24" s="417" t="s">
        <v>374</v>
      </c>
      <c r="BQ24" s="418">
        <v>195227000</v>
      </c>
      <c r="BR24" s="897" t="s">
        <v>374</v>
      </c>
      <c r="BS24" s="837"/>
      <c r="BT24" s="838"/>
      <c r="BU24" s="839"/>
      <c r="BV24" s="840"/>
      <c r="BW24" s="841"/>
      <c r="BX24" s="969">
        <v>0</v>
      </c>
      <c r="BY24" s="510" t="str">
        <f t="shared" si="9"/>
        <v>anual</v>
      </c>
      <c r="BZ24" s="535">
        <v>0</v>
      </c>
      <c r="CA24" s="533"/>
      <c r="CB24" s="419" t="s">
        <v>661</v>
      </c>
      <c r="CC24" s="420"/>
      <c r="CD24" s="420"/>
      <c r="CE24" s="431" t="s">
        <v>133</v>
      </c>
      <c r="CF24" s="431">
        <v>45</v>
      </c>
    </row>
    <row r="25" spans="1:84" ht="21" x14ac:dyDescent="0.35">
      <c r="A25" s="962">
        <v>44</v>
      </c>
      <c r="B25" s="684"/>
      <c r="C25" s="685"/>
      <c r="D25" s="685"/>
      <c r="E25" s="758">
        <f t="shared" si="8"/>
        <v>0</v>
      </c>
      <c r="F25" s="686">
        <v>0</v>
      </c>
      <c r="G25" s="687">
        <f t="shared" si="10"/>
        <v>0</v>
      </c>
      <c r="H25" s="1066">
        <f t="shared" si="11"/>
        <v>0</v>
      </c>
      <c r="I25" s="830">
        <f t="shared" si="12"/>
        <v>0</v>
      </c>
      <c r="J25" s="830">
        <f t="shared" si="13"/>
        <v>0</v>
      </c>
      <c r="K25" s="831" t="s">
        <v>15</v>
      </c>
      <c r="L25" s="831" t="s">
        <v>13</v>
      </c>
      <c r="M25" s="688" t="str">
        <f>VLOOKUP(I25,APORTES!$A$1:$B$100,2,0)</f>
        <v>2 DÍA HABIL</v>
      </c>
      <c r="N25" s="689">
        <v>0</v>
      </c>
      <c r="O25" s="690" t="s">
        <v>14</v>
      </c>
      <c r="P25" s="864"/>
      <c r="Q25" s="879"/>
      <c r="R25" s="889" t="s">
        <v>722</v>
      </c>
      <c r="S25" s="690" t="s">
        <v>16</v>
      </c>
      <c r="T25" s="903" t="s">
        <v>16</v>
      </c>
      <c r="U25" s="692">
        <v>4771</v>
      </c>
      <c r="V25" s="688"/>
      <c r="W25" s="693" t="s">
        <v>206</v>
      </c>
      <c r="X25" s="1260" t="s">
        <v>374</v>
      </c>
      <c r="Y25" s="694">
        <v>0</v>
      </c>
      <c r="Z25" s="690">
        <v>0</v>
      </c>
      <c r="AA25" s="690">
        <v>0</v>
      </c>
      <c r="AB25" s="690">
        <v>0</v>
      </c>
      <c r="AC25" s="695">
        <v>1145</v>
      </c>
      <c r="AD25" s="696">
        <v>0</v>
      </c>
      <c r="AE25" s="688" t="s">
        <v>23</v>
      </c>
      <c r="AF25" s="694"/>
      <c r="AG25" s="690"/>
      <c r="AH25" s="690"/>
      <c r="AI25" s="690"/>
      <c r="AJ25" s="695"/>
      <c r="AK25" s="695"/>
      <c r="AL25" s="691"/>
      <c r="AM25" s="698">
        <v>0</v>
      </c>
      <c r="AN25" s="695">
        <v>0</v>
      </c>
      <c r="AO25" s="695">
        <v>0</v>
      </c>
      <c r="AP25" s="695">
        <v>0</v>
      </c>
      <c r="AQ25" s="690"/>
      <c r="AR25" s="699" t="s">
        <v>413</v>
      </c>
      <c r="AS25" s="990"/>
      <c r="AT25" s="851"/>
      <c r="AU25" s="701"/>
      <c r="AV25" s="702"/>
      <c r="AW25" s="702"/>
      <c r="AX25" s="702"/>
      <c r="AY25" s="695"/>
      <c r="AZ25" s="695"/>
      <c r="BA25" s="703"/>
      <c r="BB25" s="704" t="s">
        <v>308</v>
      </c>
      <c r="BC25" s="1164"/>
      <c r="BD25" s="705"/>
      <c r="BE25" s="705"/>
      <c r="BF25" s="1208"/>
      <c r="BG25" s="1115"/>
      <c r="BH25" s="706"/>
      <c r="BI25" s="690"/>
      <c r="BJ25" s="688"/>
      <c r="BK25" s="707"/>
      <c r="BL25" s="708"/>
      <c r="BM25" s="709"/>
      <c r="BN25" s="897" t="s">
        <v>374</v>
      </c>
      <c r="BO25" s="852" t="s">
        <v>378</v>
      </c>
      <c r="BP25" s="541" t="s">
        <v>374</v>
      </c>
      <c r="BQ25" s="711">
        <v>0</v>
      </c>
      <c r="BR25" s="897" t="s">
        <v>374</v>
      </c>
      <c r="BS25" s="541"/>
      <c r="BT25" s="541"/>
      <c r="BU25" s="541"/>
      <c r="BV25" s="541"/>
      <c r="BW25" s="541"/>
      <c r="BX25" s="973">
        <v>0</v>
      </c>
      <c r="BY25" s="712" t="str">
        <f t="shared" si="9"/>
        <v>anual</v>
      </c>
      <c r="BZ25" s="713">
        <v>0</v>
      </c>
      <c r="CA25" s="709"/>
      <c r="CB25" s="419" t="s">
        <v>661</v>
      </c>
      <c r="CC25" s="420"/>
      <c r="CD25" s="420"/>
      <c r="CE25" s="431" t="s">
        <v>134</v>
      </c>
      <c r="CF25" s="431">
        <v>46</v>
      </c>
    </row>
    <row r="26" spans="1:84" ht="23.25" x14ac:dyDescent="0.35">
      <c r="A26" s="962">
        <v>45</v>
      </c>
      <c r="B26" s="684"/>
      <c r="C26" s="685"/>
      <c r="D26" s="685"/>
      <c r="E26" s="758">
        <f t="shared" si="8"/>
        <v>0</v>
      </c>
      <c r="F26" s="686">
        <v>0</v>
      </c>
      <c r="G26" s="687">
        <f t="shared" si="10"/>
        <v>0</v>
      </c>
      <c r="H26" s="1066">
        <f t="shared" si="11"/>
        <v>0</v>
      </c>
      <c r="I26" s="830">
        <f t="shared" si="12"/>
        <v>0</v>
      </c>
      <c r="J26" s="830">
        <f t="shared" si="13"/>
        <v>0</v>
      </c>
      <c r="K26" s="831" t="s">
        <v>15</v>
      </c>
      <c r="L26" s="831" t="s">
        <v>13</v>
      </c>
      <c r="M26" s="688" t="str">
        <f>VLOOKUP(I26,APORTES!$A$1:$B$100,2,0)</f>
        <v>2 DÍA HABIL</v>
      </c>
      <c r="N26" s="689">
        <v>0</v>
      </c>
      <c r="O26" s="690" t="s">
        <v>14</v>
      </c>
      <c r="P26" s="864" t="s">
        <v>205</v>
      </c>
      <c r="Q26" s="879"/>
      <c r="R26" s="889" t="s">
        <v>722</v>
      </c>
      <c r="S26" s="898" t="s">
        <v>712</v>
      </c>
      <c r="T26" s="903" t="s">
        <v>714</v>
      </c>
      <c r="U26" s="692">
        <v>6820</v>
      </c>
      <c r="V26" s="688"/>
      <c r="W26" s="693" t="s">
        <v>206</v>
      </c>
      <c r="X26" s="1260" t="s">
        <v>374</v>
      </c>
      <c r="Y26" s="694">
        <v>0</v>
      </c>
      <c r="Z26" s="690">
        <v>0</v>
      </c>
      <c r="AA26" s="690">
        <v>0</v>
      </c>
      <c r="AB26" s="690">
        <v>0</v>
      </c>
      <c r="AC26" s="695"/>
      <c r="AD26" s="696">
        <v>0</v>
      </c>
      <c r="AE26" s="688" t="s">
        <v>23</v>
      </c>
      <c r="AF26" s="694"/>
      <c r="AG26" s="690"/>
      <c r="AH26" s="697"/>
      <c r="AI26" s="690"/>
      <c r="AJ26" s="695"/>
      <c r="AK26" s="695"/>
      <c r="AL26" s="691"/>
      <c r="AM26" s="698">
        <v>0</v>
      </c>
      <c r="AN26" s="695">
        <v>0</v>
      </c>
      <c r="AO26" s="695">
        <v>0</v>
      </c>
      <c r="AP26" s="695">
        <v>0</v>
      </c>
      <c r="AQ26" s="690"/>
      <c r="AR26" s="699"/>
      <c r="AS26" s="990"/>
      <c r="AT26" s="700"/>
      <c r="AU26" s="701"/>
      <c r="AV26" s="702"/>
      <c r="AW26" s="702"/>
      <c r="AX26" s="702"/>
      <c r="AY26" s="695"/>
      <c r="AZ26" s="695"/>
      <c r="BA26" s="703"/>
      <c r="BB26" s="704" t="s">
        <v>306</v>
      </c>
      <c r="BC26" s="1165"/>
      <c r="BD26" s="705"/>
      <c r="BE26" s="705"/>
      <c r="BF26" s="1209"/>
      <c r="BG26" s="1115"/>
      <c r="BH26" s="706"/>
      <c r="BI26" s="690"/>
      <c r="BJ26" s="688"/>
      <c r="BK26" s="707"/>
      <c r="BL26" s="708"/>
      <c r="BM26" s="709"/>
      <c r="BN26" s="897" t="s">
        <v>374</v>
      </c>
      <c r="BO26" s="852" t="s">
        <v>378</v>
      </c>
      <c r="BP26" s="541" t="s">
        <v>374</v>
      </c>
      <c r="BQ26" s="711">
        <v>0</v>
      </c>
      <c r="BR26" s="897" t="s">
        <v>374</v>
      </c>
      <c r="BS26" s="541"/>
      <c r="BT26" s="541"/>
      <c r="BU26" s="541"/>
      <c r="BV26" s="541"/>
      <c r="BW26" s="541"/>
      <c r="BX26" s="973">
        <v>0</v>
      </c>
      <c r="BY26" s="712" t="str">
        <f t="shared" si="9"/>
        <v>anual</v>
      </c>
      <c r="BZ26" s="713">
        <v>0</v>
      </c>
      <c r="CA26" s="709"/>
      <c r="CB26" s="419" t="s">
        <v>661</v>
      </c>
      <c r="CC26" s="420"/>
      <c r="CD26" s="420"/>
      <c r="CE26" s="431" t="s">
        <v>135</v>
      </c>
      <c r="CF26" s="431">
        <v>47</v>
      </c>
    </row>
    <row r="27" spans="1:84" ht="21" x14ac:dyDescent="0.35">
      <c r="A27" s="963">
        <v>48</v>
      </c>
      <c r="B27" s="656"/>
      <c r="C27" s="657"/>
      <c r="D27" s="657"/>
      <c r="E27" s="482">
        <f t="shared" si="8"/>
        <v>0</v>
      </c>
      <c r="F27" s="658">
        <v>0</v>
      </c>
      <c r="G27" s="659">
        <f t="shared" ref="G27:G34" si="14">IF(H27=0,0,IF(H27=1,1,11-H27))</f>
        <v>0</v>
      </c>
      <c r="H27" s="1067">
        <f t="shared" ref="H27:H34" si="15">MOD((VALUE(MID(TEXT(F27,"000000000000000"),15,1))*3+VALUE(MID(TEXT(F27,"000000000000000"),14,1))*7+VALUE(MID(TEXT(F27,"000000000000000"),13,1))*13+VALUE(MID(TEXT(F27,"000000000000000"),12,1))*17+VALUE(MID(TEXT(F27,"000000000000000"),11,1))*19+VALUE(MID(TEXT(F27,"000000000000000"),10,1))*23+VALUE(MID(TEXT(F27,"000000000000000"),9,1))*29+VALUE(MID(TEXT(F27,"000000000000000"),8,1))*37+VALUE(MID(TEXT(F27,"000000000000000"),7,1))*41+VALUE(MID(TEXT(F27,"000000000000000"),6,1))*43+VALUE(MID(TEXT(F27,"000000000000000"),5,1))*47+VALUE(MID(TEXT(F27,"000000000000000"),4,1))*53+VALUE(MID(TEXT(F27,"000000000000000"),3,1))*59+VALUE(MID(TEXT(F27,"000000000000000"),2,1))*67+VALUE(MID(TEXT(F27,"000000000000000"),1,1))*71),11)</f>
        <v>0</v>
      </c>
      <c r="I27" s="797">
        <f t="shared" si="12"/>
        <v>0</v>
      </c>
      <c r="J27" s="797">
        <f t="shared" si="13"/>
        <v>0</v>
      </c>
      <c r="K27" s="798" t="s">
        <v>15</v>
      </c>
      <c r="L27" s="798" t="s">
        <v>13</v>
      </c>
      <c r="M27" s="688" t="str">
        <f>VLOOKUP(I27,APORTES!$A$1:$B$100,2,0)</f>
        <v>2 DÍA HABIL</v>
      </c>
      <c r="N27" s="661">
        <v>0</v>
      </c>
      <c r="O27" s="662" t="s">
        <v>14</v>
      </c>
      <c r="P27" s="863"/>
      <c r="Q27" s="887"/>
      <c r="R27" s="889" t="s">
        <v>722</v>
      </c>
      <c r="S27" s="662">
        <v>9006828661</v>
      </c>
      <c r="T27" s="670" t="s">
        <v>602</v>
      </c>
      <c r="U27" s="664">
        <v>4721</v>
      </c>
      <c r="V27" s="660"/>
      <c r="W27" s="665" t="s">
        <v>206</v>
      </c>
      <c r="X27" s="1261" t="s">
        <v>374</v>
      </c>
      <c r="Y27" s="666">
        <v>0</v>
      </c>
      <c r="Z27" s="662">
        <v>0</v>
      </c>
      <c r="AA27" s="662">
        <v>0</v>
      </c>
      <c r="AB27" s="662">
        <v>0</v>
      </c>
      <c r="AC27" s="667">
        <v>1060</v>
      </c>
      <c r="AD27" s="668">
        <v>0</v>
      </c>
      <c r="AE27" s="660" t="s">
        <v>143</v>
      </c>
      <c r="AF27" s="672"/>
      <c r="AG27" s="673"/>
      <c r="AH27" s="673"/>
      <c r="AI27" s="673"/>
      <c r="AJ27" s="667"/>
      <c r="AK27" s="667"/>
      <c r="AL27" s="674"/>
      <c r="AM27" s="669">
        <v>0</v>
      </c>
      <c r="AN27" s="667">
        <v>0</v>
      </c>
      <c r="AO27" s="667">
        <v>0</v>
      </c>
      <c r="AP27" s="667">
        <v>0</v>
      </c>
      <c r="AQ27" s="662"/>
      <c r="AR27" s="670" t="s">
        <v>23</v>
      </c>
      <c r="AS27" s="991"/>
      <c r="AT27" s="671"/>
      <c r="AU27" s="672"/>
      <c r="AV27" s="673"/>
      <c r="AW27" s="673"/>
      <c r="AX27" s="673"/>
      <c r="AY27" s="667"/>
      <c r="AZ27" s="667"/>
      <c r="BA27" s="674"/>
      <c r="BB27" s="675" t="s">
        <v>306</v>
      </c>
      <c r="BC27" s="1160"/>
      <c r="BD27" s="801"/>
      <c r="BE27" s="676"/>
      <c r="BF27" s="1204"/>
      <c r="BG27" s="1141"/>
      <c r="BH27" s="239"/>
      <c r="BI27" s="662"/>
      <c r="BJ27" s="660"/>
      <c r="BK27" s="678"/>
      <c r="BL27" s="679"/>
      <c r="BM27" s="680"/>
      <c r="BN27" s="240" t="s">
        <v>374</v>
      </c>
      <c r="BO27" s="124" t="s">
        <v>378</v>
      </c>
      <c r="BP27" s="681" t="s">
        <v>374</v>
      </c>
      <c r="BQ27" s="682">
        <v>0</v>
      </c>
      <c r="BR27" s="897" t="s">
        <v>374</v>
      </c>
      <c r="BS27" s="541"/>
      <c r="BT27" s="541"/>
      <c r="BU27" s="541"/>
      <c r="BV27" s="541"/>
      <c r="BW27" s="541"/>
      <c r="BX27" s="974">
        <v>0</v>
      </c>
      <c r="BY27" s="510" t="str">
        <f t="shared" si="9"/>
        <v>anual</v>
      </c>
      <c r="BZ27" s="683">
        <v>0</v>
      </c>
      <c r="CA27" s="680"/>
      <c r="CB27" s="419" t="s">
        <v>661</v>
      </c>
      <c r="CC27" s="420"/>
      <c r="CD27" s="420"/>
      <c r="CE27" s="431"/>
      <c r="CF27" s="432"/>
    </row>
    <row r="28" spans="1:84" ht="21" x14ac:dyDescent="0.35">
      <c r="A28" s="962">
        <v>49</v>
      </c>
      <c r="B28" s="684"/>
      <c r="C28" s="685"/>
      <c r="D28" s="685"/>
      <c r="E28" s="758">
        <f t="shared" si="8"/>
        <v>0</v>
      </c>
      <c r="F28" s="686">
        <v>0</v>
      </c>
      <c r="G28" s="687">
        <f t="shared" si="14"/>
        <v>0</v>
      </c>
      <c r="H28" s="1066">
        <f t="shared" si="15"/>
        <v>0</v>
      </c>
      <c r="I28" s="830">
        <f t="shared" si="12"/>
        <v>0</v>
      </c>
      <c r="J28" s="830">
        <f t="shared" si="13"/>
        <v>0</v>
      </c>
      <c r="K28" s="831" t="s">
        <v>12</v>
      </c>
      <c r="L28" s="831" t="s">
        <v>13</v>
      </c>
      <c r="M28" s="688" t="str">
        <f>VLOOKUP(I28,APORTES!$A$1:$B$100,2,0)</f>
        <v>2 DÍA HABIL</v>
      </c>
      <c r="N28" s="689">
        <v>0</v>
      </c>
      <c r="O28" s="690" t="s">
        <v>14</v>
      </c>
      <c r="P28" s="864"/>
      <c r="Q28" s="879"/>
      <c r="R28" s="1155" t="s">
        <v>686</v>
      </c>
      <c r="S28" s="690" t="s">
        <v>383</v>
      </c>
      <c r="T28" s="903" t="s">
        <v>712</v>
      </c>
      <c r="U28" s="692">
        <v>6810</v>
      </c>
      <c r="V28" s="688"/>
      <c r="W28" s="693" t="s">
        <v>206</v>
      </c>
      <c r="X28" s="1260" t="s">
        <v>374</v>
      </c>
      <c r="Y28" s="694">
        <v>0</v>
      </c>
      <c r="Z28" s="690">
        <v>0</v>
      </c>
      <c r="AA28" s="690">
        <v>0</v>
      </c>
      <c r="AB28" s="690">
        <v>0</v>
      </c>
      <c r="AC28" s="695">
        <v>1145</v>
      </c>
      <c r="AD28" s="696">
        <v>0</v>
      </c>
      <c r="AE28" s="934" t="s">
        <v>23</v>
      </c>
      <c r="AF28" s="694"/>
      <c r="AG28" s="690"/>
      <c r="AH28" s="690"/>
      <c r="AI28" s="690"/>
      <c r="AJ28" s="695"/>
      <c r="AK28" s="695"/>
      <c r="AL28" s="691"/>
      <c r="AM28" s="698">
        <v>0</v>
      </c>
      <c r="AN28" s="695">
        <v>0</v>
      </c>
      <c r="AO28" s="695">
        <v>0</v>
      </c>
      <c r="AP28" s="695">
        <v>0</v>
      </c>
      <c r="AQ28" s="690"/>
      <c r="AR28" s="699" t="s">
        <v>23</v>
      </c>
      <c r="AS28" s="990"/>
      <c r="AT28" s="851"/>
      <c r="AU28" s="701"/>
      <c r="AV28" s="702"/>
      <c r="AW28" s="702"/>
      <c r="AX28" s="702"/>
      <c r="AY28" s="695"/>
      <c r="AZ28" s="695"/>
      <c r="BA28" s="703"/>
      <c r="BB28" s="704" t="s">
        <v>306</v>
      </c>
      <c r="BC28" s="1164"/>
      <c r="BD28" s="705"/>
      <c r="BE28" s="705"/>
      <c r="BF28" s="1208"/>
      <c r="BG28" s="1142"/>
      <c r="BH28" s="1143"/>
      <c r="BI28" s="690"/>
      <c r="BJ28" s="688"/>
      <c r="BK28" s="707"/>
      <c r="BL28" s="708"/>
      <c r="BM28" s="709"/>
      <c r="BN28" s="897" t="s">
        <v>374</v>
      </c>
      <c r="BO28" s="852" t="s">
        <v>378</v>
      </c>
      <c r="BP28" s="541" t="s">
        <v>374</v>
      </c>
      <c r="BQ28" s="711">
        <v>0</v>
      </c>
      <c r="BR28" s="897" t="s">
        <v>374</v>
      </c>
      <c r="BS28" s="541"/>
      <c r="BT28" s="541"/>
      <c r="BU28" s="541"/>
      <c r="BV28" s="541"/>
      <c r="BW28" s="541"/>
      <c r="BX28" s="973">
        <v>0</v>
      </c>
      <c r="BY28" s="712" t="str">
        <f t="shared" si="9"/>
        <v>anual</v>
      </c>
      <c r="BZ28" s="713">
        <v>0</v>
      </c>
      <c r="CA28" s="709"/>
      <c r="CB28" s="419" t="s">
        <v>661</v>
      </c>
      <c r="CC28" s="420"/>
      <c r="CD28" s="420"/>
      <c r="CE28" s="431"/>
      <c r="CF28" s="432"/>
    </row>
    <row r="29" spans="1:84" ht="21" x14ac:dyDescent="0.35">
      <c r="A29" s="998">
        <v>50</v>
      </c>
      <c r="B29" s="999"/>
      <c r="C29" s="1000"/>
      <c r="D29" s="1000"/>
      <c r="E29" s="1002">
        <f t="shared" si="8"/>
        <v>0</v>
      </c>
      <c r="F29" s="1053">
        <v>0</v>
      </c>
      <c r="G29" s="1004">
        <f t="shared" si="14"/>
        <v>0</v>
      </c>
      <c r="H29" s="1068">
        <f t="shared" si="15"/>
        <v>0</v>
      </c>
      <c r="I29" s="1037">
        <f t="shared" si="12"/>
        <v>0</v>
      </c>
      <c r="J29" s="1037">
        <f t="shared" si="13"/>
        <v>0</v>
      </c>
      <c r="K29" s="1038" t="s">
        <v>12</v>
      </c>
      <c r="L29" s="1038" t="s">
        <v>13</v>
      </c>
      <c r="M29" s="1005" t="str">
        <f>VLOOKUP(I29,APORTES!$A$1:$B$100,2,0)</f>
        <v>2 DÍA HABIL</v>
      </c>
      <c r="N29" s="1006">
        <v>0</v>
      </c>
      <c r="O29" s="1007" t="s">
        <v>14</v>
      </c>
      <c r="P29" s="1039"/>
      <c r="Q29" s="1009"/>
      <c r="R29" s="889" t="s">
        <v>722</v>
      </c>
      <c r="S29" s="1007">
        <v>9008340122</v>
      </c>
      <c r="T29" s="1018" t="s">
        <v>516</v>
      </c>
      <c r="U29" s="1012">
        <v>6810</v>
      </c>
      <c r="V29" s="1005"/>
      <c r="W29" s="1013" t="s">
        <v>206</v>
      </c>
      <c r="X29" s="1262" t="s">
        <v>375</v>
      </c>
      <c r="Y29" s="1040">
        <v>0</v>
      </c>
      <c r="Z29" s="1007">
        <v>0</v>
      </c>
      <c r="AA29" s="1007">
        <v>0</v>
      </c>
      <c r="AB29" s="1007">
        <v>0</v>
      </c>
      <c r="AC29" s="1015">
        <v>1168</v>
      </c>
      <c r="AD29" s="1016">
        <v>0</v>
      </c>
      <c r="AE29" s="1005" t="s">
        <v>23</v>
      </c>
      <c r="AF29" s="912"/>
      <c r="AG29" s="907"/>
      <c r="AH29" s="907"/>
      <c r="AI29" s="907"/>
      <c r="AJ29" s="869"/>
      <c r="AK29" s="869"/>
      <c r="AL29" s="913"/>
      <c r="AM29" s="1017">
        <v>0</v>
      </c>
      <c r="AN29" s="1015">
        <v>0</v>
      </c>
      <c r="AO29" s="1015">
        <v>0</v>
      </c>
      <c r="AP29" s="1015">
        <v>0</v>
      </c>
      <c r="AQ29" s="1007"/>
      <c r="AR29" s="1018" t="s">
        <v>23</v>
      </c>
      <c r="AS29" s="1042"/>
      <c r="AT29" s="1054"/>
      <c r="AU29" s="1021"/>
      <c r="AV29" s="1022"/>
      <c r="AW29" s="1022"/>
      <c r="AX29" s="1022"/>
      <c r="AY29" s="1015"/>
      <c r="AZ29" s="1015"/>
      <c r="BA29" s="1023"/>
      <c r="BB29" s="1024" t="s">
        <v>308</v>
      </c>
      <c r="BC29" s="1166"/>
      <c r="BD29" s="1036"/>
      <c r="BE29" s="1036"/>
      <c r="BF29" s="1210"/>
      <c r="BG29" s="1144"/>
      <c r="BH29" s="1145"/>
      <c r="BI29" s="1007"/>
      <c r="BJ29" s="1005"/>
      <c r="BK29" s="1027"/>
      <c r="BL29" s="1028"/>
      <c r="BM29" s="1029"/>
      <c r="BN29" s="1200" t="s">
        <v>374</v>
      </c>
      <c r="BO29" s="1051" t="str">
        <f>IF(BP29="N/A","no responsable",IF(BP29="si","BIMESTRAL",VLOOKUP(BQ29,$BR$244:$BT$246,3)))</f>
        <v>CUATRIMESTRAL</v>
      </c>
      <c r="BP29" s="1031" t="s">
        <v>374</v>
      </c>
      <c r="BQ29" s="1032">
        <v>1</v>
      </c>
      <c r="BR29" s="897" t="s">
        <v>374</v>
      </c>
      <c r="BS29" s="541"/>
      <c r="BT29" s="541"/>
      <c r="BU29" s="541"/>
      <c r="BV29" s="541"/>
      <c r="BW29" s="541"/>
      <c r="BX29" s="1033">
        <v>0</v>
      </c>
      <c r="BY29" s="1034" t="str">
        <f t="shared" si="9"/>
        <v>anual</v>
      </c>
      <c r="BZ29" s="1035">
        <v>0</v>
      </c>
      <c r="CA29" s="1029"/>
      <c r="CB29" s="419" t="s">
        <v>661</v>
      </c>
      <c r="CC29" s="420"/>
      <c r="CD29" s="420"/>
      <c r="CE29" s="431"/>
      <c r="CF29" s="432"/>
    </row>
    <row r="30" spans="1:84" ht="21" x14ac:dyDescent="0.35">
      <c r="A30" s="963">
        <v>52</v>
      </c>
      <c r="B30" s="656"/>
      <c r="C30" s="657"/>
      <c r="D30" s="657"/>
      <c r="E30" s="482">
        <f t="shared" si="8"/>
        <v>0</v>
      </c>
      <c r="F30" s="658">
        <v>0</v>
      </c>
      <c r="G30" s="659">
        <f t="shared" si="14"/>
        <v>0</v>
      </c>
      <c r="H30" s="1067">
        <f t="shared" si="15"/>
        <v>0</v>
      </c>
      <c r="I30" s="797">
        <f t="shared" si="12"/>
        <v>0</v>
      </c>
      <c r="J30" s="797">
        <f t="shared" si="13"/>
        <v>0</v>
      </c>
      <c r="K30" s="798" t="s">
        <v>15</v>
      </c>
      <c r="L30" s="798" t="s">
        <v>13</v>
      </c>
      <c r="M30" s="688" t="str">
        <f>VLOOKUP(I30,APORTES!$A$1:$B$100,2,0)</f>
        <v>2 DÍA HABIL</v>
      </c>
      <c r="N30" s="661">
        <v>0</v>
      </c>
      <c r="O30" s="662" t="s">
        <v>14</v>
      </c>
      <c r="P30" s="863"/>
      <c r="Q30" s="875"/>
      <c r="R30" s="889" t="s">
        <v>722</v>
      </c>
      <c r="S30" s="662" t="s">
        <v>16</v>
      </c>
      <c r="T30" s="237" t="s">
        <v>16</v>
      </c>
      <c r="U30" s="664">
        <v>6810</v>
      </c>
      <c r="V30" s="660"/>
      <c r="W30" s="665" t="s">
        <v>206</v>
      </c>
      <c r="X30" s="1261" t="s">
        <v>375</v>
      </c>
      <c r="Y30" s="21">
        <v>0</v>
      </c>
      <c r="Z30" s="3">
        <v>0</v>
      </c>
      <c r="AA30" s="3">
        <v>0</v>
      </c>
      <c r="AB30" s="3">
        <v>0</v>
      </c>
      <c r="AD30" s="520">
        <v>0</v>
      </c>
      <c r="AE30" s="660" t="s">
        <v>23</v>
      </c>
      <c r="AF30" s="666"/>
      <c r="AG30" s="662"/>
      <c r="AH30" s="662"/>
      <c r="AI30" s="662"/>
      <c r="AJ30" s="667"/>
      <c r="AK30" s="667"/>
      <c r="AL30" s="663"/>
      <c r="AM30" s="669">
        <v>0</v>
      </c>
      <c r="AN30" s="667">
        <v>0</v>
      </c>
      <c r="AO30" s="667">
        <v>0</v>
      </c>
      <c r="AP30" s="667">
        <v>0</v>
      </c>
      <c r="AQ30" s="662"/>
      <c r="AR30" s="670" t="s">
        <v>23</v>
      </c>
      <c r="AS30" s="992"/>
      <c r="AT30" s="671"/>
      <c r="AU30" s="672"/>
      <c r="AV30" s="673"/>
      <c r="AW30" s="673"/>
      <c r="AX30" s="673"/>
      <c r="AY30" s="667"/>
      <c r="AZ30" s="667"/>
      <c r="BA30" s="674"/>
      <c r="BB30" s="675" t="s">
        <v>308</v>
      </c>
      <c r="BC30" s="1167"/>
      <c r="BD30" s="676"/>
      <c r="BE30" s="676"/>
      <c r="BF30" s="1211"/>
      <c r="BG30" s="1199"/>
      <c r="BH30" s="239"/>
      <c r="BI30" s="662"/>
      <c r="BJ30" s="660"/>
      <c r="BK30" s="678"/>
      <c r="BL30" s="679"/>
      <c r="BM30" s="680"/>
      <c r="BN30" s="240" t="s">
        <v>374</v>
      </c>
      <c r="BO30" s="715" t="str">
        <f>IF(BP30="N/A","no responsable",IF(BP30="si","BIMESTRAL",VLOOKUP(BQ30,$BR$244:$BT$246,3)))</f>
        <v>CUATRIMESTRAL</v>
      </c>
      <c r="BP30" s="681" t="s">
        <v>374</v>
      </c>
      <c r="BQ30" s="682">
        <v>1</v>
      </c>
      <c r="BR30" s="897" t="s">
        <v>374</v>
      </c>
      <c r="BS30" s="837"/>
      <c r="BT30" s="838"/>
      <c r="BU30" s="839"/>
      <c r="BV30" s="840"/>
      <c r="BW30" s="841"/>
      <c r="BX30" s="974">
        <v>0</v>
      </c>
      <c r="BY30" s="510" t="str">
        <f t="shared" si="9"/>
        <v>anual</v>
      </c>
      <c r="BZ30" s="683">
        <v>0</v>
      </c>
      <c r="CA30" s="680"/>
      <c r="CB30" s="419" t="s">
        <v>661</v>
      </c>
      <c r="CC30" s="420"/>
      <c r="CD30" s="420"/>
      <c r="CE30" s="431"/>
      <c r="CF30" s="432"/>
    </row>
    <row r="31" spans="1:84" ht="21" x14ac:dyDescent="0.35">
      <c r="A31" s="961">
        <v>53</v>
      </c>
      <c r="B31" s="627"/>
      <c r="C31" s="628"/>
      <c r="D31" s="628"/>
      <c r="E31" s="482">
        <f t="shared" si="8"/>
        <v>0</v>
      </c>
      <c r="F31" s="629">
        <v>0</v>
      </c>
      <c r="G31" s="630">
        <f t="shared" si="14"/>
        <v>0</v>
      </c>
      <c r="H31" s="1065">
        <f t="shared" si="15"/>
        <v>0</v>
      </c>
      <c r="I31" s="806">
        <f t="shared" si="12"/>
        <v>0</v>
      </c>
      <c r="J31" s="806">
        <f t="shared" si="13"/>
        <v>0</v>
      </c>
      <c r="K31" s="807" t="s">
        <v>15</v>
      </c>
      <c r="L31" s="807" t="s">
        <v>13</v>
      </c>
      <c r="M31" s="688" t="str">
        <f>VLOOKUP(I31,APORTES!$A$1:$B$100,2,0)</f>
        <v>2 DÍA HABIL</v>
      </c>
      <c r="N31" s="632">
        <v>0</v>
      </c>
      <c r="O31" s="633" t="s">
        <v>14</v>
      </c>
      <c r="P31" s="862" t="s">
        <v>205</v>
      </c>
      <c r="Q31" s="877"/>
      <c r="R31" s="1153" t="s">
        <v>711</v>
      </c>
      <c r="S31" s="633">
        <v>9006990424</v>
      </c>
      <c r="T31" s="204" t="s">
        <v>317</v>
      </c>
      <c r="U31" s="635">
        <v>4290</v>
      </c>
      <c r="V31" s="631"/>
      <c r="W31" s="636" t="s">
        <v>206</v>
      </c>
      <c r="X31" s="1259" t="s">
        <v>374</v>
      </c>
      <c r="Y31" s="637">
        <v>0</v>
      </c>
      <c r="Z31" s="633">
        <v>0</v>
      </c>
      <c r="AA31" s="633">
        <v>0</v>
      </c>
      <c r="AB31" s="633">
        <v>0</v>
      </c>
      <c r="AC31" s="638">
        <v>1149</v>
      </c>
      <c r="AD31" s="639">
        <v>0</v>
      </c>
      <c r="AE31" s="631" t="s">
        <v>23</v>
      </c>
      <c r="AF31" s="637"/>
      <c r="AG31" s="633"/>
      <c r="AH31" s="633"/>
      <c r="AI31" s="633"/>
      <c r="AJ31" s="638"/>
      <c r="AK31" s="638"/>
      <c r="AL31" s="634"/>
      <c r="AM31" s="640">
        <v>0</v>
      </c>
      <c r="AN31" s="638">
        <v>0</v>
      </c>
      <c r="AO31" s="638">
        <v>0</v>
      </c>
      <c r="AP31" s="638">
        <v>0</v>
      </c>
      <c r="AQ31" s="633"/>
      <c r="AR31" s="641" t="s">
        <v>23</v>
      </c>
      <c r="AS31" s="993"/>
      <c r="AT31" s="642"/>
      <c r="AU31" s="643"/>
      <c r="AV31" s="644"/>
      <c r="AW31" s="644"/>
      <c r="AX31" s="644"/>
      <c r="AY31" s="638"/>
      <c r="AZ31" s="638"/>
      <c r="BA31" s="645"/>
      <c r="BB31" s="646" t="s">
        <v>306</v>
      </c>
      <c r="BC31" s="1160"/>
      <c r="BD31" s="810"/>
      <c r="BE31" s="647"/>
      <c r="BF31" s="1204"/>
      <c r="BG31" s="1146"/>
      <c r="BH31" s="206"/>
      <c r="BI31" s="633"/>
      <c r="BJ31" s="631"/>
      <c r="BK31" s="649"/>
      <c r="BL31" s="650"/>
      <c r="BM31" s="651"/>
      <c r="BN31" s="207" t="s">
        <v>374</v>
      </c>
      <c r="BO31" s="853" t="s">
        <v>378</v>
      </c>
      <c r="BP31" s="652" t="s">
        <v>374</v>
      </c>
      <c r="BQ31" s="653">
        <v>0</v>
      </c>
      <c r="BR31" s="897" t="s">
        <v>374</v>
      </c>
      <c r="BS31" s="541"/>
      <c r="BT31" s="541"/>
      <c r="BU31" s="541"/>
      <c r="BV31" s="541"/>
      <c r="BW31" s="541"/>
      <c r="BX31" s="972">
        <v>0</v>
      </c>
      <c r="BY31" s="510" t="str">
        <f t="shared" si="9"/>
        <v>anual</v>
      </c>
      <c r="BZ31" s="654">
        <v>0</v>
      </c>
      <c r="CA31" s="651"/>
      <c r="CB31" s="419" t="s">
        <v>661</v>
      </c>
      <c r="CC31" s="420"/>
      <c r="CD31" s="420"/>
      <c r="CE31" s="431"/>
      <c r="CF31" s="432"/>
    </row>
    <row r="32" spans="1:84" ht="21" x14ac:dyDescent="0.35">
      <c r="A32" s="963">
        <v>54</v>
      </c>
      <c r="B32" s="656"/>
      <c r="C32" s="657"/>
      <c r="D32" s="657"/>
      <c r="E32" s="482">
        <f t="shared" si="8"/>
        <v>0</v>
      </c>
      <c r="F32" s="658">
        <v>0</v>
      </c>
      <c r="G32" s="659">
        <f t="shared" si="14"/>
        <v>0</v>
      </c>
      <c r="H32" s="1067">
        <f t="shared" si="15"/>
        <v>0</v>
      </c>
      <c r="I32" s="797">
        <f t="shared" si="12"/>
        <v>0</v>
      </c>
      <c r="J32" s="797">
        <f t="shared" si="13"/>
        <v>0</v>
      </c>
      <c r="K32" s="798" t="s">
        <v>15</v>
      </c>
      <c r="L32" s="798" t="s">
        <v>13</v>
      </c>
      <c r="M32" s="688" t="str">
        <f>VLOOKUP(I32,APORTES!$A$1:$B$100,2,0)</f>
        <v>2 DÍA HABIL</v>
      </c>
      <c r="N32" s="661">
        <v>0</v>
      </c>
      <c r="O32" s="662" t="s">
        <v>14</v>
      </c>
      <c r="P32" s="863"/>
      <c r="Q32" s="878"/>
      <c r="R32" s="889" t="s">
        <v>722</v>
      </c>
      <c r="S32" s="899" t="s">
        <v>629</v>
      </c>
      <c r="T32" s="237" t="s">
        <v>715</v>
      </c>
      <c r="U32" s="664">
        <v>6910</v>
      </c>
      <c r="V32" s="660"/>
      <c r="W32" s="665" t="s">
        <v>206</v>
      </c>
      <c r="X32" s="1261" t="s">
        <v>375</v>
      </c>
      <c r="Y32" s="666">
        <v>0</v>
      </c>
      <c r="Z32" s="662">
        <v>0</v>
      </c>
      <c r="AA32" s="662">
        <v>0</v>
      </c>
      <c r="AB32" s="662">
        <v>0</v>
      </c>
      <c r="AC32" s="667">
        <v>1145</v>
      </c>
      <c r="AD32" s="668">
        <v>0</v>
      </c>
      <c r="AE32" s="660" t="s">
        <v>23</v>
      </c>
      <c r="AF32" s="666"/>
      <c r="AG32" s="662"/>
      <c r="AH32" s="662"/>
      <c r="AI32" s="662"/>
      <c r="AJ32" s="667"/>
      <c r="AK32" s="667"/>
      <c r="AL32" s="663"/>
      <c r="AM32" s="669">
        <v>0</v>
      </c>
      <c r="AN32" s="667">
        <v>0</v>
      </c>
      <c r="AO32" s="667">
        <v>0</v>
      </c>
      <c r="AP32" s="667">
        <v>0</v>
      </c>
      <c r="AQ32" s="662"/>
      <c r="AR32" s="670" t="s">
        <v>23</v>
      </c>
      <c r="AS32" s="991"/>
      <c r="AT32" s="321"/>
      <c r="AU32" s="672"/>
      <c r="AV32" s="673"/>
      <c r="AW32" s="673"/>
      <c r="AX32" s="673"/>
      <c r="AY32" s="667"/>
      <c r="AZ32" s="667"/>
      <c r="BA32" s="674"/>
      <c r="BB32" s="675" t="s">
        <v>306</v>
      </c>
      <c r="BC32" s="1160"/>
      <c r="BD32" s="676"/>
      <c r="BE32" s="676"/>
      <c r="BF32" s="1204"/>
      <c r="BG32" s="1141"/>
      <c r="BH32" s="239"/>
      <c r="BI32" s="662"/>
      <c r="BJ32" s="660"/>
      <c r="BK32" s="678"/>
      <c r="BL32" s="679"/>
      <c r="BM32" s="680"/>
      <c r="BN32" s="240" t="s">
        <v>374</v>
      </c>
      <c r="BO32" s="715" t="str">
        <f t="shared" ref="BO32:BO40" si="16">IF(BP32="N/A","no responsable",IF(BP32="si","BIMESTRAL",VLOOKUP(BQ32,$BR$244:$BT$246,3)))</f>
        <v>CUATRIMESTRAL</v>
      </c>
      <c r="BP32" s="681" t="s">
        <v>374</v>
      </c>
      <c r="BQ32" s="682">
        <v>92844000</v>
      </c>
      <c r="BR32" s="897" t="s">
        <v>374</v>
      </c>
      <c r="BS32" s="837"/>
      <c r="BT32" s="838"/>
      <c r="BU32" s="839"/>
      <c r="BV32" s="840"/>
      <c r="BW32" s="841"/>
      <c r="BX32" s="974">
        <v>0</v>
      </c>
      <c r="BY32" s="510" t="str">
        <f t="shared" si="9"/>
        <v>anual</v>
      </c>
      <c r="BZ32" s="683">
        <v>0</v>
      </c>
      <c r="CA32" s="680"/>
      <c r="CB32" s="419" t="s">
        <v>661</v>
      </c>
      <c r="CC32" s="420"/>
      <c r="CD32" s="420"/>
      <c r="CE32" s="431"/>
      <c r="CF32" s="432"/>
    </row>
    <row r="33" spans="1:84" ht="21" x14ac:dyDescent="0.35">
      <c r="A33" s="963">
        <v>55</v>
      </c>
      <c r="B33" s="656"/>
      <c r="C33" s="657"/>
      <c r="D33" s="657"/>
      <c r="E33" s="482">
        <f t="shared" si="8"/>
        <v>0</v>
      </c>
      <c r="F33" s="658">
        <v>0</v>
      </c>
      <c r="G33" s="659">
        <f t="shared" si="14"/>
        <v>0</v>
      </c>
      <c r="H33" s="1067">
        <f t="shared" si="15"/>
        <v>0</v>
      </c>
      <c r="I33" s="797">
        <f t="shared" si="12"/>
        <v>0</v>
      </c>
      <c r="J33" s="797">
        <f t="shared" si="13"/>
        <v>0</v>
      </c>
      <c r="K33" s="798" t="s">
        <v>15</v>
      </c>
      <c r="L33" s="798" t="s">
        <v>13</v>
      </c>
      <c r="M33" s="688" t="str">
        <f>VLOOKUP(I33,APORTES!$A$1:$B$100,2,0)</f>
        <v>2 DÍA HABIL</v>
      </c>
      <c r="N33" s="661">
        <v>0</v>
      </c>
      <c r="O33" s="662" t="s">
        <v>14</v>
      </c>
      <c r="P33" s="863"/>
      <c r="Q33" s="878"/>
      <c r="R33" s="889" t="s">
        <v>722</v>
      </c>
      <c r="S33" s="662" t="s">
        <v>16</v>
      </c>
      <c r="T33" s="237" t="s">
        <v>16</v>
      </c>
      <c r="U33" s="664">
        <v>6910</v>
      </c>
      <c r="V33" s="660"/>
      <c r="W33" s="665" t="s">
        <v>206</v>
      </c>
      <c r="X33" s="1261" t="s">
        <v>375</v>
      </c>
      <c r="Y33" s="666">
        <v>0</v>
      </c>
      <c r="Z33" s="662">
        <v>0</v>
      </c>
      <c r="AA33" s="662">
        <v>0</v>
      </c>
      <c r="AB33" s="662">
        <v>0</v>
      </c>
      <c r="AC33" s="667">
        <v>1145</v>
      </c>
      <c r="AD33" s="668">
        <v>0</v>
      </c>
      <c r="AE33" s="660" t="s">
        <v>23</v>
      </c>
      <c r="AF33" s="666"/>
      <c r="AG33" s="662"/>
      <c r="AH33" s="662"/>
      <c r="AI33" s="662"/>
      <c r="AJ33" s="667"/>
      <c r="AK33" s="667"/>
      <c r="AL33" s="663"/>
      <c r="AM33" s="669">
        <v>0</v>
      </c>
      <c r="AN33" s="667">
        <v>0</v>
      </c>
      <c r="AO33" s="667">
        <v>0</v>
      </c>
      <c r="AP33" s="667">
        <v>0</v>
      </c>
      <c r="AQ33" s="662"/>
      <c r="AR33" s="670" t="s">
        <v>23</v>
      </c>
      <c r="AS33" s="991"/>
      <c r="AT33" s="321"/>
      <c r="AU33" s="672"/>
      <c r="AV33" s="673"/>
      <c r="AW33" s="673"/>
      <c r="AX33" s="673"/>
      <c r="AY33" s="667"/>
      <c r="AZ33" s="667"/>
      <c r="BA33" s="674"/>
      <c r="BB33" s="675" t="s">
        <v>306</v>
      </c>
      <c r="BC33" s="1160"/>
      <c r="BD33" s="676"/>
      <c r="BE33" s="676"/>
      <c r="BF33" s="1204"/>
      <c r="BG33" s="1119"/>
      <c r="BH33" s="940"/>
      <c r="BI33" s="662"/>
      <c r="BJ33" s="660"/>
      <c r="BK33" s="678"/>
      <c r="BL33" s="679"/>
      <c r="BM33" s="680"/>
      <c r="BN33" s="240" t="s">
        <v>374</v>
      </c>
      <c r="BO33" s="715" t="str">
        <f t="shared" si="16"/>
        <v>CUATRIMESTRAL</v>
      </c>
      <c r="BP33" s="681" t="s">
        <v>374</v>
      </c>
      <c r="BQ33" s="682">
        <v>1</v>
      </c>
      <c r="BR33" s="897" t="s">
        <v>374</v>
      </c>
      <c r="BS33" s="837"/>
      <c r="BT33" s="838"/>
      <c r="BU33" s="839"/>
      <c r="BV33" s="840"/>
      <c r="BW33" s="841"/>
      <c r="BX33" s="974">
        <v>0</v>
      </c>
      <c r="BY33" s="510" t="str">
        <f t="shared" si="9"/>
        <v>anual</v>
      </c>
      <c r="BZ33" s="683">
        <v>0</v>
      </c>
      <c r="CA33" s="680"/>
      <c r="CB33" s="419" t="s">
        <v>661</v>
      </c>
      <c r="CC33" s="420"/>
      <c r="CD33" s="420"/>
      <c r="CE33" s="431"/>
      <c r="CF33" s="432"/>
    </row>
    <row r="34" spans="1:84" ht="23.25" x14ac:dyDescent="0.35">
      <c r="A34" s="962">
        <v>61</v>
      </c>
      <c r="B34" s="684"/>
      <c r="C34" s="685"/>
      <c r="D34" s="685"/>
      <c r="E34" s="758">
        <f t="shared" si="8"/>
        <v>0</v>
      </c>
      <c r="F34" s="686">
        <v>0</v>
      </c>
      <c r="G34" s="687">
        <f t="shared" si="14"/>
        <v>0</v>
      </c>
      <c r="H34" s="1066">
        <f t="shared" si="15"/>
        <v>0</v>
      </c>
      <c r="I34" s="830">
        <f t="shared" si="12"/>
        <v>0</v>
      </c>
      <c r="J34" s="830">
        <f t="shared" si="13"/>
        <v>0</v>
      </c>
      <c r="K34" s="831" t="s">
        <v>12</v>
      </c>
      <c r="L34" s="831" t="s">
        <v>13</v>
      </c>
      <c r="M34" s="688" t="str">
        <f>VLOOKUP(I34,APORTES!$A$1:$B$100,2,0)</f>
        <v>2 DÍA HABIL</v>
      </c>
      <c r="N34" s="689">
        <v>0</v>
      </c>
      <c r="O34" s="690" t="s">
        <v>14</v>
      </c>
      <c r="P34" s="864" t="s">
        <v>205</v>
      </c>
      <c r="Q34" s="879"/>
      <c r="R34" s="889" t="s">
        <v>722</v>
      </c>
      <c r="S34" s="690" t="s">
        <v>16</v>
      </c>
      <c r="T34" s="903" t="s">
        <v>16</v>
      </c>
      <c r="U34" s="692">
        <v>3514</v>
      </c>
      <c r="V34" s="688"/>
      <c r="W34" s="693" t="s">
        <v>206</v>
      </c>
      <c r="X34" s="1260" t="s">
        <v>374</v>
      </c>
      <c r="Y34" s="694">
        <v>0</v>
      </c>
      <c r="Z34" s="690">
        <v>0</v>
      </c>
      <c r="AA34" s="690">
        <v>0</v>
      </c>
      <c r="AB34" s="690">
        <v>0</v>
      </c>
      <c r="AC34" s="695"/>
      <c r="AD34" s="696">
        <v>0</v>
      </c>
      <c r="AE34" s="688" t="s">
        <v>143</v>
      </c>
      <c r="AF34" s="701"/>
      <c r="AG34" s="702"/>
      <c r="AH34" s="702"/>
      <c r="AI34" s="702"/>
      <c r="AJ34" s="695"/>
      <c r="AK34" s="695"/>
      <c r="AL34" s="717"/>
      <c r="AM34" s="698">
        <v>0</v>
      </c>
      <c r="AN34" s="695">
        <v>0</v>
      </c>
      <c r="AO34" s="695">
        <v>0</v>
      </c>
      <c r="AP34" s="695">
        <v>0</v>
      </c>
      <c r="AQ34" s="690"/>
      <c r="AR34" s="699" t="s">
        <v>23</v>
      </c>
      <c r="AS34" s="990"/>
      <c r="AT34" s="700"/>
      <c r="AU34" s="701"/>
      <c r="AV34" s="702"/>
      <c r="AW34" s="702"/>
      <c r="AX34" s="702"/>
      <c r="AY34" s="695"/>
      <c r="AZ34" s="695"/>
      <c r="BA34" s="703"/>
      <c r="BB34" s="704" t="s">
        <v>306</v>
      </c>
      <c r="BC34" s="1165"/>
      <c r="BD34" s="705"/>
      <c r="BE34" s="705"/>
      <c r="BF34" s="1209"/>
      <c r="BG34" s="1115"/>
      <c r="BH34" s="706"/>
      <c r="BI34" s="690"/>
      <c r="BJ34" s="688"/>
      <c r="BK34" s="707"/>
      <c r="BL34" s="708"/>
      <c r="BM34" s="709"/>
      <c r="BN34" s="897" t="s">
        <v>374</v>
      </c>
      <c r="BO34" s="710" t="str">
        <f t="shared" si="16"/>
        <v>CUATRIMESTRAL</v>
      </c>
      <c r="BP34" s="541" t="s">
        <v>374</v>
      </c>
      <c r="BQ34" s="711">
        <v>1</v>
      </c>
      <c r="BR34" s="897" t="s">
        <v>374</v>
      </c>
      <c r="BS34" s="541"/>
      <c r="BT34" s="541"/>
      <c r="BU34" s="541"/>
      <c r="BV34" s="541"/>
      <c r="BW34" s="541"/>
      <c r="BX34" s="973">
        <v>0</v>
      </c>
      <c r="BY34" s="712" t="str">
        <f t="shared" si="9"/>
        <v>anual</v>
      </c>
      <c r="BZ34" s="713">
        <v>0</v>
      </c>
      <c r="CA34" s="709"/>
      <c r="CB34" s="419" t="s">
        <v>661</v>
      </c>
      <c r="CC34" s="420"/>
      <c r="CD34" s="420"/>
      <c r="CE34" s="431"/>
      <c r="CF34" s="432"/>
    </row>
    <row r="35" spans="1:84" ht="21" x14ac:dyDescent="0.35">
      <c r="A35" s="965">
        <v>62</v>
      </c>
      <c r="B35" s="718"/>
      <c r="C35" s="719"/>
      <c r="D35" s="719"/>
      <c r="E35" s="891">
        <f t="shared" si="8"/>
        <v>0</v>
      </c>
      <c r="F35" s="720">
        <v>0</v>
      </c>
      <c r="G35" s="716">
        <f t="shared" ref="G35:G41" si="17">IF(H35=0,0,IF(H35=1,1,11-H35))</f>
        <v>0</v>
      </c>
      <c r="H35" s="1069">
        <f t="shared" ref="H35:H41" si="18">MOD((VALUE(MID(TEXT(F35,"000000000000000"),15,1))*3+VALUE(MID(TEXT(F35,"000000000000000"),14,1))*7+VALUE(MID(TEXT(F35,"000000000000000"),13,1))*13+VALUE(MID(TEXT(F35,"000000000000000"),12,1))*17+VALUE(MID(TEXT(F35,"000000000000000"),11,1))*19+VALUE(MID(TEXT(F35,"000000000000000"),10,1))*23+VALUE(MID(TEXT(F35,"000000000000000"),9,1))*29+VALUE(MID(TEXT(F35,"000000000000000"),8,1))*37+VALUE(MID(TEXT(F35,"000000000000000"),7,1))*41+VALUE(MID(TEXT(F35,"000000000000000"),6,1))*43+VALUE(MID(TEXT(F35,"000000000000000"),5,1))*47+VALUE(MID(TEXT(F35,"000000000000000"),4,1))*53+VALUE(MID(TEXT(F35,"000000000000000"),3,1))*59+VALUE(MID(TEXT(F35,"000000000000000"),2,1))*67+VALUE(MID(TEXT(F35,"000000000000000"),1,1))*71),11)</f>
        <v>0</v>
      </c>
      <c r="I35" s="818">
        <f t="shared" ref="I35:I41" si="19">ROUND((((F35/100)-INT(F35/100))*100),0)</f>
        <v>0</v>
      </c>
      <c r="J35" s="818">
        <f t="shared" ref="J35:J41" si="20">ROUND((((F35/10)-INT(F35/10))*10),0)</f>
        <v>0</v>
      </c>
      <c r="K35" s="819" t="s">
        <v>12</v>
      </c>
      <c r="L35" s="819" t="s">
        <v>13</v>
      </c>
      <c r="M35" s="688" t="str">
        <f>VLOOKUP(I35,APORTES!$A$1:$B$100,2,0)</f>
        <v>2 DÍA HABIL</v>
      </c>
      <c r="N35" s="722">
        <v>0</v>
      </c>
      <c r="O35" s="723" t="s">
        <v>14</v>
      </c>
      <c r="P35" s="865" t="s">
        <v>205</v>
      </c>
      <c r="Q35" s="880"/>
      <c r="R35" s="889" t="s">
        <v>722</v>
      </c>
      <c r="S35" s="723" t="s">
        <v>16</v>
      </c>
      <c r="T35" s="149" t="s">
        <v>16</v>
      </c>
      <c r="U35" s="725">
        <v>6810</v>
      </c>
      <c r="V35" s="721"/>
      <c r="W35" s="726" t="s">
        <v>206</v>
      </c>
      <c r="X35" s="1263" t="s">
        <v>375</v>
      </c>
      <c r="Y35" s="727">
        <v>0</v>
      </c>
      <c r="Z35" s="723">
        <v>0</v>
      </c>
      <c r="AA35" s="723">
        <v>0</v>
      </c>
      <c r="AB35" s="723">
        <v>0</v>
      </c>
      <c r="AC35" s="728">
        <v>1179</v>
      </c>
      <c r="AD35" s="729">
        <v>0</v>
      </c>
      <c r="AE35" s="138" t="s">
        <v>143</v>
      </c>
      <c r="AF35" s="672"/>
      <c r="AG35" s="673"/>
      <c r="AH35" s="673"/>
      <c r="AI35" s="673"/>
      <c r="AJ35" s="667"/>
      <c r="AK35" s="667"/>
      <c r="AL35" s="674"/>
      <c r="AM35" s="730">
        <v>0</v>
      </c>
      <c r="AN35" s="728">
        <v>0</v>
      </c>
      <c r="AO35" s="728">
        <v>0</v>
      </c>
      <c r="AP35" s="728">
        <v>0</v>
      </c>
      <c r="AQ35" s="723"/>
      <c r="AR35" s="731" t="s">
        <v>23</v>
      </c>
      <c r="AS35" s="994"/>
      <c r="AT35" s="732"/>
      <c r="AU35" s="733"/>
      <c r="AV35" s="734"/>
      <c r="AW35" s="734"/>
      <c r="AX35" s="734"/>
      <c r="AY35" s="728"/>
      <c r="AZ35" s="728"/>
      <c r="BA35" s="735"/>
      <c r="BB35" s="736" t="s">
        <v>306</v>
      </c>
      <c r="BC35" s="1160"/>
      <c r="BD35" s="737"/>
      <c r="BE35" s="737"/>
      <c r="BF35" s="1204"/>
      <c r="BG35" s="1120"/>
      <c r="BH35" s="738"/>
      <c r="BI35" s="723"/>
      <c r="BJ35" s="739" t="s">
        <v>662</v>
      </c>
      <c r="BK35" s="740" t="s">
        <v>660</v>
      </c>
      <c r="BL35" s="741" t="s">
        <v>680</v>
      </c>
      <c r="BM35" s="742"/>
      <c r="BN35" s="153" t="s">
        <v>374</v>
      </c>
      <c r="BO35" s="743" t="str">
        <f t="shared" si="16"/>
        <v>CUATRIMESTRAL</v>
      </c>
      <c r="BP35" s="744" t="s">
        <v>383</v>
      </c>
      <c r="BQ35" s="589">
        <v>1</v>
      </c>
      <c r="BR35" s="897" t="s">
        <v>374</v>
      </c>
      <c r="BS35" s="837"/>
      <c r="BT35" s="838"/>
      <c r="BU35" s="839"/>
      <c r="BV35" s="1252"/>
      <c r="BW35" s="841"/>
      <c r="BX35" s="975">
        <v>0</v>
      </c>
      <c r="BY35" s="510" t="str">
        <f t="shared" si="9"/>
        <v>anual</v>
      </c>
      <c r="BZ35" s="745">
        <v>0</v>
      </c>
      <c r="CA35" s="742"/>
      <c r="CB35" s="419" t="s">
        <v>661</v>
      </c>
      <c r="CC35" s="420"/>
      <c r="CD35" s="420"/>
      <c r="CE35" s="431"/>
      <c r="CF35" s="432"/>
    </row>
    <row r="36" spans="1:84" ht="21" x14ac:dyDescent="0.35">
      <c r="A36" s="965">
        <v>63</v>
      </c>
      <c r="B36" s="718"/>
      <c r="C36" s="719"/>
      <c r="D36" s="719"/>
      <c r="E36" s="891">
        <f t="shared" si="8"/>
        <v>0</v>
      </c>
      <c r="F36" s="720">
        <v>0</v>
      </c>
      <c r="G36" s="716">
        <f>IF(H36=0,0,IF(H36=1,1,11-H36))</f>
        <v>0</v>
      </c>
      <c r="H36" s="1069">
        <f>MOD((VALUE(MID(TEXT(F36,"000000000000000"),15,1))*3+VALUE(MID(TEXT(F36,"000000000000000"),14,1))*7+VALUE(MID(TEXT(F36,"000000000000000"),13,1))*13+VALUE(MID(TEXT(F36,"000000000000000"),12,1))*17+VALUE(MID(TEXT(F36,"000000000000000"),11,1))*19+VALUE(MID(TEXT(F36,"000000000000000"),10,1))*23+VALUE(MID(TEXT(F36,"000000000000000"),9,1))*29+VALUE(MID(TEXT(F36,"000000000000000"),8,1))*37+VALUE(MID(TEXT(F36,"000000000000000"),7,1))*41+VALUE(MID(TEXT(F36,"000000000000000"),6,1))*43+VALUE(MID(TEXT(F36,"000000000000000"),5,1))*47+VALUE(MID(TEXT(F36,"000000000000000"),4,1))*53+VALUE(MID(TEXT(F36,"000000000000000"),3,1))*59+VALUE(MID(TEXT(F36,"000000000000000"),2,1))*67+VALUE(MID(TEXT(F36,"000000000000000"),1,1))*71),11)</f>
        <v>0</v>
      </c>
      <c r="I36" s="818">
        <f>ROUND((((F36/100)-INT(F36/100))*100),0)</f>
        <v>0</v>
      </c>
      <c r="J36" s="818">
        <f>ROUND((((F36/10)-INT(F36/10))*10),0)</f>
        <v>0</v>
      </c>
      <c r="K36" s="819" t="s">
        <v>12</v>
      </c>
      <c r="L36" s="819" t="s">
        <v>13</v>
      </c>
      <c r="M36" s="688" t="str">
        <f>VLOOKUP(I36,APORTES!$A$1:$B$100,2,0)</f>
        <v>2 DÍA HABIL</v>
      </c>
      <c r="N36" s="722">
        <v>0</v>
      </c>
      <c r="O36" s="723" t="s">
        <v>14</v>
      </c>
      <c r="P36" s="865" t="s">
        <v>205</v>
      </c>
      <c r="Q36" s="880"/>
      <c r="R36" s="889" t="s">
        <v>722</v>
      </c>
      <c r="S36" s="723" t="s">
        <v>16</v>
      </c>
      <c r="T36" s="149" t="s">
        <v>16</v>
      </c>
      <c r="U36" s="725">
        <v>6810</v>
      </c>
      <c r="V36" s="721"/>
      <c r="W36" s="726" t="s">
        <v>206</v>
      </c>
      <c r="X36" s="1263" t="s">
        <v>374</v>
      </c>
      <c r="Y36" s="727">
        <v>0</v>
      </c>
      <c r="Z36" s="723">
        <v>0</v>
      </c>
      <c r="AA36" s="723">
        <v>0</v>
      </c>
      <c r="AB36" s="723">
        <v>0</v>
      </c>
      <c r="AC36" s="728">
        <v>1179</v>
      </c>
      <c r="AD36" s="729">
        <v>0</v>
      </c>
      <c r="AE36" s="721" t="s">
        <v>23</v>
      </c>
      <c r="AF36" s="733"/>
      <c r="AG36" s="734"/>
      <c r="AH36" s="734"/>
      <c r="AI36" s="734"/>
      <c r="AJ36" s="728"/>
      <c r="AK36" s="728"/>
      <c r="AL36" s="746"/>
      <c r="AM36" s="730">
        <v>0</v>
      </c>
      <c r="AN36" s="728">
        <v>0</v>
      </c>
      <c r="AO36" s="728">
        <v>0</v>
      </c>
      <c r="AP36" s="728">
        <v>0</v>
      </c>
      <c r="AQ36" s="723"/>
      <c r="AR36" s="731" t="s">
        <v>23</v>
      </c>
      <c r="AS36" s="994"/>
      <c r="AT36" s="732"/>
      <c r="AU36" s="733"/>
      <c r="AV36" s="734"/>
      <c r="AW36" s="734"/>
      <c r="AX36" s="734"/>
      <c r="AY36" s="728"/>
      <c r="AZ36" s="728"/>
      <c r="BA36" s="735"/>
      <c r="BB36" s="736" t="s">
        <v>308</v>
      </c>
      <c r="BC36" s="1160"/>
      <c r="BD36" s="737"/>
      <c r="BE36" s="737"/>
      <c r="BF36" s="1204"/>
      <c r="BG36" s="1120"/>
      <c r="BH36" s="738"/>
      <c r="BI36" s="723"/>
      <c r="BJ36" s="721"/>
      <c r="BK36" s="740"/>
      <c r="BL36" s="741"/>
      <c r="BM36" s="742"/>
      <c r="BN36" s="153" t="s">
        <v>374</v>
      </c>
      <c r="BO36" s="743" t="str">
        <f t="shared" si="16"/>
        <v>CUATRIMESTRAL</v>
      </c>
      <c r="BP36" s="744" t="s">
        <v>374</v>
      </c>
      <c r="BQ36" s="747">
        <v>1</v>
      </c>
      <c r="BR36" s="897" t="s">
        <v>374</v>
      </c>
      <c r="BS36" s="541"/>
      <c r="BT36" s="541"/>
      <c r="BU36" s="541"/>
      <c r="BV36" s="541"/>
      <c r="BW36" s="541"/>
      <c r="BX36" s="975">
        <v>0</v>
      </c>
      <c r="BY36" s="510" t="str">
        <f t="shared" si="9"/>
        <v>anual</v>
      </c>
      <c r="BZ36" s="745">
        <v>0</v>
      </c>
      <c r="CA36" s="742"/>
      <c r="CB36" s="419" t="s">
        <v>661</v>
      </c>
      <c r="CC36" s="420"/>
      <c r="CD36" s="420"/>
      <c r="CE36" s="431"/>
      <c r="CF36" s="432"/>
    </row>
    <row r="37" spans="1:84" ht="21" x14ac:dyDescent="0.35">
      <c r="A37" s="965">
        <v>64</v>
      </c>
      <c r="B37" s="718"/>
      <c r="C37" s="719"/>
      <c r="D37" s="719"/>
      <c r="E37" s="891">
        <f t="shared" si="8"/>
        <v>0</v>
      </c>
      <c r="F37" s="720">
        <v>0</v>
      </c>
      <c r="G37" s="716">
        <f t="shared" si="17"/>
        <v>0</v>
      </c>
      <c r="H37" s="1069">
        <f t="shared" si="18"/>
        <v>0</v>
      </c>
      <c r="I37" s="818">
        <f t="shared" si="19"/>
        <v>0</v>
      </c>
      <c r="J37" s="818">
        <f t="shared" si="20"/>
        <v>0</v>
      </c>
      <c r="K37" s="819" t="s">
        <v>12</v>
      </c>
      <c r="L37" s="819" t="s">
        <v>13</v>
      </c>
      <c r="M37" s="688" t="str">
        <f>VLOOKUP(I37,APORTES!$A$1:$B$100,2,0)</f>
        <v>2 DÍA HABIL</v>
      </c>
      <c r="N37" s="722">
        <v>0</v>
      </c>
      <c r="O37" s="723" t="s">
        <v>14</v>
      </c>
      <c r="P37" s="865" t="s">
        <v>205</v>
      </c>
      <c r="Q37" s="880"/>
      <c r="R37" s="889" t="s">
        <v>722</v>
      </c>
      <c r="S37" s="723" t="s">
        <v>16</v>
      </c>
      <c r="T37" s="149" t="s">
        <v>16</v>
      </c>
      <c r="U37" s="725">
        <v>6810</v>
      </c>
      <c r="V37" s="721"/>
      <c r="W37" s="726" t="s">
        <v>206</v>
      </c>
      <c r="X37" s="1263" t="s">
        <v>374</v>
      </c>
      <c r="Y37" s="727">
        <v>0</v>
      </c>
      <c r="Z37" s="723">
        <v>0</v>
      </c>
      <c r="AA37" s="723">
        <v>0</v>
      </c>
      <c r="AB37" s="723">
        <v>0</v>
      </c>
      <c r="AC37" s="728">
        <v>1179</v>
      </c>
      <c r="AD37" s="729">
        <v>0</v>
      </c>
      <c r="AE37" s="721" t="s">
        <v>23</v>
      </c>
      <c r="AF37" s="733"/>
      <c r="AG37" s="734"/>
      <c r="AH37" s="734"/>
      <c r="AI37" s="734"/>
      <c r="AJ37" s="728"/>
      <c r="AK37" s="728"/>
      <c r="AL37" s="746"/>
      <c r="AM37" s="730">
        <v>0</v>
      </c>
      <c r="AN37" s="728">
        <v>0</v>
      </c>
      <c r="AO37" s="728">
        <v>0</v>
      </c>
      <c r="AP37" s="728">
        <v>0</v>
      </c>
      <c r="AQ37" s="723"/>
      <c r="AR37" s="731" t="s">
        <v>23</v>
      </c>
      <c r="AS37" s="994"/>
      <c r="AT37" s="732"/>
      <c r="AU37" s="733"/>
      <c r="AV37" s="734"/>
      <c r="AW37" s="734"/>
      <c r="AX37" s="734"/>
      <c r="AY37" s="728"/>
      <c r="AZ37" s="728"/>
      <c r="BA37" s="735"/>
      <c r="BB37" s="736" t="s">
        <v>306</v>
      </c>
      <c r="BC37" s="1160"/>
      <c r="BD37" s="737"/>
      <c r="BE37" s="737"/>
      <c r="BF37" s="1204"/>
      <c r="BG37" s="1120"/>
      <c r="BH37" s="738"/>
      <c r="BI37" s="723"/>
      <c r="BJ37" s="721"/>
      <c r="BK37" s="740"/>
      <c r="BL37" s="741"/>
      <c r="BM37" s="742"/>
      <c r="BN37" s="153" t="s">
        <v>374</v>
      </c>
      <c r="BO37" s="743" t="str">
        <f t="shared" si="16"/>
        <v>CUATRIMESTRAL</v>
      </c>
      <c r="BP37" s="744" t="s">
        <v>374</v>
      </c>
      <c r="BQ37" s="747">
        <v>1</v>
      </c>
      <c r="BR37" s="897" t="s">
        <v>374</v>
      </c>
      <c r="BS37" s="541"/>
      <c r="BT37" s="541"/>
      <c r="BU37" s="541"/>
      <c r="BV37" s="541"/>
      <c r="BW37" s="541"/>
      <c r="BX37" s="975">
        <v>0</v>
      </c>
      <c r="BY37" s="510" t="str">
        <f t="shared" si="9"/>
        <v>anual</v>
      </c>
      <c r="BZ37" s="745">
        <v>0</v>
      </c>
      <c r="CA37" s="742"/>
      <c r="CB37" s="419" t="s">
        <v>661</v>
      </c>
      <c r="CC37" s="420"/>
      <c r="CD37" s="420"/>
      <c r="CE37" s="431"/>
      <c r="CF37" s="432"/>
    </row>
    <row r="38" spans="1:84" ht="21" x14ac:dyDescent="0.35">
      <c r="A38" s="965">
        <v>65</v>
      </c>
      <c r="B38" s="718"/>
      <c r="C38" s="719"/>
      <c r="D38" s="719"/>
      <c r="E38" s="891">
        <f t="shared" si="8"/>
        <v>0</v>
      </c>
      <c r="F38" s="720">
        <v>0</v>
      </c>
      <c r="G38" s="716">
        <f t="shared" si="17"/>
        <v>0</v>
      </c>
      <c r="H38" s="1069">
        <f t="shared" si="18"/>
        <v>0</v>
      </c>
      <c r="I38" s="818">
        <f t="shared" si="19"/>
        <v>0</v>
      </c>
      <c r="J38" s="818">
        <f t="shared" si="20"/>
        <v>0</v>
      </c>
      <c r="K38" s="819" t="s">
        <v>12</v>
      </c>
      <c r="L38" s="819" t="s">
        <v>13</v>
      </c>
      <c r="M38" s="688" t="str">
        <f>VLOOKUP(I38,APORTES!$A$1:$B$100,2,0)</f>
        <v>2 DÍA HABIL</v>
      </c>
      <c r="N38" s="722">
        <v>0</v>
      </c>
      <c r="O38" s="723" t="s">
        <v>14</v>
      </c>
      <c r="P38" s="865" t="s">
        <v>205</v>
      </c>
      <c r="Q38" s="880"/>
      <c r="R38" s="889" t="s">
        <v>722</v>
      </c>
      <c r="S38" s="723" t="s">
        <v>16</v>
      </c>
      <c r="T38" s="149" t="s">
        <v>16</v>
      </c>
      <c r="U38" s="725">
        <v>6810</v>
      </c>
      <c r="V38" s="721"/>
      <c r="W38" s="726" t="s">
        <v>206</v>
      </c>
      <c r="X38" s="1263" t="s">
        <v>374</v>
      </c>
      <c r="Y38" s="727">
        <v>0</v>
      </c>
      <c r="Z38" s="723">
        <v>0</v>
      </c>
      <c r="AA38" s="723">
        <v>0</v>
      </c>
      <c r="AB38" s="723">
        <v>0</v>
      </c>
      <c r="AC38" s="728">
        <v>1179</v>
      </c>
      <c r="AD38" s="729">
        <v>0</v>
      </c>
      <c r="AE38" s="721" t="s">
        <v>23</v>
      </c>
      <c r="AF38" s="733"/>
      <c r="AG38" s="734"/>
      <c r="AH38" s="734"/>
      <c r="AI38" s="734"/>
      <c r="AJ38" s="728"/>
      <c r="AK38" s="728"/>
      <c r="AL38" s="746"/>
      <c r="AM38" s="730">
        <v>0</v>
      </c>
      <c r="AN38" s="728">
        <v>0</v>
      </c>
      <c r="AO38" s="728">
        <v>0</v>
      </c>
      <c r="AP38" s="728">
        <v>0</v>
      </c>
      <c r="AQ38" s="723"/>
      <c r="AR38" s="731" t="s">
        <v>23</v>
      </c>
      <c r="AS38" s="994"/>
      <c r="AT38" s="732"/>
      <c r="AU38" s="733"/>
      <c r="AV38" s="734"/>
      <c r="AW38" s="734"/>
      <c r="AX38" s="734"/>
      <c r="AY38" s="728"/>
      <c r="AZ38" s="728"/>
      <c r="BA38" s="735"/>
      <c r="BB38" s="736" t="s">
        <v>308</v>
      </c>
      <c r="BC38" s="1160"/>
      <c r="BD38" s="737"/>
      <c r="BE38" s="737"/>
      <c r="BF38" s="1204"/>
      <c r="BG38" s="1120"/>
      <c r="BH38" s="738"/>
      <c r="BI38" s="723"/>
      <c r="BJ38" s="721"/>
      <c r="BK38" s="740"/>
      <c r="BL38" s="741"/>
      <c r="BM38" s="742"/>
      <c r="BN38" s="153" t="s">
        <v>374</v>
      </c>
      <c r="BO38" s="743" t="str">
        <f t="shared" si="16"/>
        <v>CUATRIMESTRAL</v>
      </c>
      <c r="BP38" s="744" t="s">
        <v>374</v>
      </c>
      <c r="BQ38" s="747">
        <v>1</v>
      </c>
      <c r="BR38" s="897" t="s">
        <v>374</v>
      </c>
      <c r="BS38" s="541"/>
      <c r="BT38" s="541"/>
      <c r="BU38" s="541"/>
      <c r="BV38" s="541"/>
      <c r="BW38" s="541"/>
      <c r="BX38" s="975">
        <v>0</v>
      </c>
      <c r="BY38" s="510" t="str">
        <f t="shared" si="9"/>
        <v>anual</v>
      </c>
      <c r="BZ38" s="745">
        <v>0</v>
      </c>
      <c r="CA38" s="742"/>
      <c r="CB38" s="419" t="s">
        <v>661</v>
      </c>
      <c r="CC38" s="420"/>
      <c r="CD38" s="420"/>
      <c r="CE38" s="431"/>
      <c r="CF38" s="432"/>
    </row>
    <row r="39" spans="1:84" ht="21" x14ac:dyDescent="0.35">
      <c r="A39" s="962">
        <v>66</v>
      </c>
      <c r="B39" s="684"/>
      <c r="C39" s="685"/>
      <c r="D39" s="757"/>
      <c r="E39" s="758">
        <f t="shared" si="8"/>
        <v>0</v>
      </c>
      <c r="F39" s="686">
        <v>0</v>
      </c>
      <c r="G39" s="687">
        <f t="shared" si="17"/>
        <v>0</v>
      </c>
      <c r="H39" s="1066">
        <f t="shared" si="18"/>
        <v>0</v>
      </c>
      <c r="I39" s="830">
        <f t="shared" si="19"/>
        <v>0</v>
      </c>
      <c r="J39" s="830">
        <f t="shared" si="20"/>
        <v>0</v>
      </c>
      <c r="K39" s="831" t="s">
        <v>12</v>
      </c>
      <c r="L39" s="831" t="s">
        <v>13</v>
      </c>
      <c r="M39" s="688" t="str">
        <f>VLOOKUP(I39,APORTES!$A$1:$B$100,2,0)</f>
        <v>2 DÍA HABIL</v>
      </c>
      <c r="N39" s="689">
        <v>0</v>
      </c>
      <c r="O39" s="690" t="s">
        <v>14</v>
      </c>
      <c r="P39" s="864" t="s">
        <v>205</v>
      </c>
      <c r="Q39" s="879"/>
      <c r="R39" s="889" t="s">
        <v>722</v>
      </c>
      <c r="S39" s="690" t="s">
        <v>16</v>
      </c>
      <c r="T39" s="903" t="s">
        <v>16</v>
      </c>
      <c r="U39" s="692">
        <v>7490</v>
      </c>
      <c r="V39" s="688"/>
      <c r="W39" s="693" t="s">
        <v>206</v>
      </c>
      <c r="X39" s="1260" t="s">
        <v>374</v>
      </c>
      <c r="Y39" s="694">
        <v>0</v>
      </c>
      <c r="Z39" s="690">
        <v>0</v>
      </c>
      <c r="AA39" s="690">
        <v>0</v>
      </c>
      <c r="AB39" s="690">
        <v>0</v>
      </c>
      <c r="AC39" s="695">
        <v>1126</v>
      </c>
      <c r="AD39" s="696">
        <v>0</v>
      </c>
      <c r="AE39" s="688" t="s">
        <v>23</v>
      </c>
      <c r="AF39" s="701"/>
      <c r="AG39" s="702"/>
      <c r="AH39" s="702"/>
      <c r="AI39" s="702"/>
      <c r="AJ39" s="695"/>
      <c r="AK39" s="695"/>
      <c r="AL39" s="717"/>
      <c r="AM39" s="698">
        <v>0</v>
      </c>
      <c r="AN39" s="695">
        <v>0</v>
      </c>
      <c r="AO39" s="695">
        <v>0</v>
      </c>
      <c r="AP39" s="695">
        <v>0</v>
      </c>
      <c r="AQ39" s="690"/>
      <c r="AR39" s="699" t="s">
        <v>23</v>
      </c>
      <c r="AS39" s="990"/>
      <c r="AT39" s="851"/>
      <c r="AU39" s="701"/>
      <c r="AV39" s="702"/>
      <c r="AW39" s="702"/>
      <c r="AX39" s="702"/>
      <c r="AY39" s="695"/>
      <c r="AZ39" s="695"/>
      <c r="BA39" s="703"/>
      <c r="BB39" s="704" t="s">
        <v>306</v>
      </c>
      <c r="BC39" s="1164"/>
      <c r="BD39" s="705"/>
      <c r="BE39" s="705"/>
      <c r="BF39" s="1208"/>
      <c r="BG39" s="1115"/>
      <c r="BH39" s="706"/>
      <c r="BI39" s="690"/>
      <c r="BJ39" s="688"/>
      <c r="BK39" s="707"/>
      <c r="BL39" s="708"/>
      <c r="BM39" s="709"/>
      <c r="BN39" s="897" t="s">
        <v>374</v>
      </c>
      <c r="BO39" s="710" t="str">
        <f t="shared" si="16"/>
        <v>CUATRIMESTRAL</v>
      </c>
      <c r="BP39" s="541" t="s">
        <v>374</v>
      </c>
      <c r="BQ39" s="711">
        <v>1</v>
      </c>
      <c r="BR39" s="897" t="s">
        <v>374</v>
      </c>
      <c r="BS39" s="541"/>
      <c r="BT39" s="541"/>
      <c r="BU39" s="541"/>
      <c r="BV39" s="541"/>
      <c r="BW39" s="541"/>
      <c r="BX39" s="973">
        <v>0</v>
      </c>
      <c r="BY39" s="712" t="str">
        <f t="shared" si="9"/>
        <v>anual</v>
      </c>
      <c r="BZ39" s="713">
        <v>0</v>
      </c>
      <c r="CA39" s="709"/>
      <c r="CB39" s="419" t="s">
        <v>661</v>
      </c>
      <c r="CC39" s="420"/>
      <c r="CD39" s="420"/>
      <c r="CE39" s="431"/>
      <c r="CF39" s="432"/>
    </row>
    <row r="40" spans="1:84" ht="20.25" x14ac:dyDescent="0.3">
      <c r="A40" s="963">
        <v>67</v>
      </c>
      <c r="B40" s="656"/>
      <c r="C40" s="657"/>
      <c r="D40" s="749"/>
      <c r="E40" s="482">
        <f t="shared" si="8"/>
        <v>0</v>
      </c>
      <c r="F40" s="658">
        <v>0</v>
      </c>
      <c r="G40" s="659">
        <f t="shared" si="17"/>
        <v>0</v>
      </c>
      <c r="H40" s="1067">
        <f t="shared" si="18"/>
        <v>0</v>
      </c>
      <c r="I40" s="797">
        <f t="shared" si="19"/>
        <v>0</v>
      </c>
      <c r="J40" s="797">
        <f t="shared" si="20"/>
        <v>0</v>
      </c>
      <c r="K40" s="798" t="s">
        <v>12</v>
      </c>
      <c r="L40" s="798" t="s">
        <v>13</v>
      </c>
      <c r="M40" s="688" t="str">
        <f>VLOOKUP(I40,APORTES!$A$1:$B$100,2,0)</f>
        <v>2 DÍA HABIL</v>
      </c>
      <c r="N40" s="661">
        <v>0</v>
      </c>
      <c r="O40" s="662" t="s">
        <v>14</v>
      </c>
      <c r="P40" s="863" t="s">
        <v>205</v>
      </c>
      <c r="Q40" s="878"/>
      <c r="R40" s="889" t="s">
        <v>722</v>
      </c>
      <c r="S40" s="662">
        <v>9004314132</v>
      </c>
      <c r="T40" s="670" t="s">
        <v>632</v>
      </c>
      <c r="U40" s="664">
        <v>6810</v>
      </c>
      <c r="V40" s="660"/>
      <c r="W40" s="665" t="s">
        <v>206</v>
      </c>
      <c r="X40" s="1261" t="s">
        <v>375</v>
      </c>
      <c r="Y40" s="666">
        <v>0</v>
      </c>
      <c r="Z40" s="662">
        <v>0</v>
      </c>
      <c r="AA40" s="662">
        <v>0</v>
      </c>
      <c r="AB40" s="662">
        <v>0</v>
      </c>
      <c r="AC40" s="667">
        <v>1145</v>
      </c>
      <c r="AD40" s="668">
        <v>0</v>
      </c>
      <c r="AE40" s="660" t="s">
        <v>23</v>
      </c>
      <c r="AF40" s="672"/>
      <c r="AG40" s="673"/>
      <c r="AH40" s="673"/>
      <c r="AI40" s="673"/>
      <c r="AJ40" s="667"/>
      <c r="AK40" s="667"/>
      <c r="AL40" s="750"/>
      <c r="AM40" s="669">
        <v>0</v>
      </c>
      <c r="AN40" s="667">
        <v>0</v>
      </c>
      <c r="AO40" s="667">
        <v>0</v>
      </c>
      <c r="AP40" s="667">
        <v>0</v>
      </c>
      <c r="AQ40" s="662"/>
      <c r="AR40" s="670" t="s">
        <v>23</v>
      </c>
      <c r="AS40" s="991"/>
      <c r="AT40" s="321"/>
      <c r="AU40" s="672"/>
      <c r="AV40" s="673"/>
      <c r="AW40" s="673"/>
      <c r="AX40" s="673"/>
      <c r="AY40" s="667"/>
      <c r="AZ40" s="667"/>
      <c r="BA40" s="674"/>
      <c r="BB40" s="675" t="s">
        <v>306</v>
      </c>
      <c r="BC40" s="1160"/>
      <c r="BD40" s="676"/>
      <c r="BE40" s="676"/>
      <c r="BF40" s="1204"/>
      <c r="BG40" s="1121"/>
      <c r="BH40" s="1104"/>
      <c r="BI40" s="662"/>
      <c r="BJ40" s="660"/>
      <c r="BK40" s="678"/>
      <c r="BL40" s="679"/>
      <c r="BM40" s="680"/>
      <c r="BN40" s="240" t="s">
        <v>374</v>
      </c>
      <c r="BO40" s="715" t="str">
        <f t="shared" si="16"/>
        <v>CUATRIMESTRAL</v>
      </c>
      <c r="BP40" s="681" t="s">
        <v>374</v>
      </c>
      <c r="BQ40" s="682">
        <v>1</v>
      </c>
      <c r="BR40" s="897" t="s">
        <v>374</v>
      </c>
      <c r="BS40" s="541"/>
      <c r="BT40" s="541"/>
      <c r="BU40" s="541"/>
      <c r="BV40" s="541"/>
      <c r="BW40" s="541"/>
      <c r="BX40" s="974">
        <v>0</v>
      </c>
      <c r="BY40" s="510" t="str">
        <f t="shared" si="9"/>
        <v>anual</v>
      </c>
      <c r="BZ40" s="683">
        <v>0</v>
      </c>
      <c r="CA40" s="680"/>
      <c r="CB40" s="419" t="s">
        <v>661</v>
      </c>
      <c r="CC40" s="420"/>
      <c r="CD40" s="420"/>
      <c r="CE40" s="431"/>
      <c r="CF40" s="432"/>
    </row>
    <row r="41" spans="1:84" ht="21" x14ac:dyDescent="0.35">
      <c r="A41" s="962">
        <v>69</v>
      </c>
      <c r="B41" s="684"/>
      <c r="C41" s="685"/>
      <c r="D41" s="757"/>
      <c r="E41" s="758">
        <f t="shared" si="8"/>
        <v>0</v>
      </c>
      <c r="F41" s="686">
        <v>0</v>
      </c>
      <c r="G41" s="687">
        <f t="shared" si="17"/>
        <v>0</v>
      </c>
      <c r="H41" s="1066">
        <f t="shared" si="18"/>
        <v>0</v>
      </c>
      <c r="I41" s="830">
        <f t="shared" si="19"/>
        <v>0</v>
      </c>
      <c r="J41" s="830">
        <f t="shared" si="20"/>
        <v>0</v>
      </c>
      <c r="K41" s="831" t="s">
        <v>12</v>
      </c>
      <c r="L41" s="831" t="s">
        <v>13</v>
      </c>
      <c r="M41" s="688" t="str">
        <f>VLOOKUP(I41,APORTES!$A$1:$B$100,2,0)</f>
        <v>2 DÍA HABIL</v>
      </c>
      <c r="N41" s="689">
        <v>0</v>
      </c>
      <c r="O41" s="690" t="s">
        <v>14</v>
      </c>
      <c r="P41" s="864" t="s">
        <v>205</v>
      </c>
      <c r="Q41" s="879"/>
      <c r="R41" s="889" t="s">
        <v>722</v>
      </c>
      <c r="S41" s="690" t="s">
        <v>16</v>
      </c>
      <c r="T41" s="903" t="s">
        <v>16</v>
      </c>
      <c r="U41" s="692">
        <v>7490</v>
      </c>
      <c r="V41" s="688"/>
      <c r="W41" s="693" t="s">
        <v>206</v>
      </c>
      <c r="X41" s="1260" t="s">
        <v>374</v>
      </c>
      <c r="Y41" s="694">
        <v>0</v>
      </c>
      <c r="Z41" s="690">
        <v>0</v>
      </c>
      <c r="AA41" s="690">
        <v>0</v>
      </c>
      <c r="AB41" s="690">
        <v>0</v>
      </c>
      <c r="AC41" s="695">
        <v>1145</v>
      </c>
      <c r="AD41" s="696">
        <v>0</v>
      </c>
      <c r="AE41" s="688" t="s">
        <v>23</v>
      </c>
      <c r="AF41" s="701"/>
      <c r="AG41" s="702"/>
      <c r="AH41" s="702"/>
      <c r="AI41" s="702"/>
      <c r="AJ41" s="695"/>
      <c r="AK41" s="695"/>
      <c r="AL41" s="717"/>
      <c r="AM41" s="698">
        <v>0</v>
      </c>
      <c r="AN41" s="695">
        <v>0</v>
      </c>
      <c r="AO41" s="695">
        <v>0</v>
      </c>
      <c r="AP41" s="695">
        <v>0</v>
      </c>
      <c r="AQ41" s="690"/>
      <c r="AR41" s="699" t="s">
        <v>23</v>
      </c>
      <c r="AS41" s="990"/>
      <c r="AT41" s="851"/>
      <c r="AU41" s="701"/>
      <c r="AV41" s="702"/>
      <c r="AW41" s="702"/>
      <c r="AX41" s="702"/>
      <c r="AY41" s="695"/>
      <c r="AZ41" s="695"/>
      <c r="BA41" s="703"/>
      <c r="BB41" s="704" t="s">
        <v>306</v>
      </c>
      <c r="BC41" s="1164"/>
      <c r="BD41" s="705"/>
      <c r="BE41" s="705"/>
      <c r="BF41" s="1208"/>
      <c r="BG41" s="1115"/>
      <c r="BH41" s="706"/>
      <c r="BI41" s="690"/>
      <c r="BJ41" s="688"/>
      <c r="BK41" s="707"/>
      <c r="BL41" s="708"/>
      <c r="BM41" s="709"/>
      <c r="BN41" s="897" t="s">
        <v>374</v>
      </c>
      <c r="BO41" s="852" t="s">
        <v>378</v>
      </c>
      <c r="BP41" s="541" t="s">
        <v>374</v>
      </c>
      <c r="BQ41" s="711">
        <v>0</v>
      </c>
      <c r="BR41" s="897" t="s">
        <v>374</v>
      </c>
      <c r="BS41" s="541"/>
      <c r="BT41" s="541"/>
      <c r="BU41" s="541"/>
      <c r="BV41" s="541"/>
      <c r="BW41" s="541"/>
      <c r="BX41" s="973">
        <v>0</v>
      </c>
      <c r="BY41" s="712" t="str">
        <f t="shared" si="9"/>
        <v>anual</v>
      </c>
      <c r="BZ41" s="713">
        <v>0</v>
      </c>
      <c r="CA41" s="709"/>
      <c r="CB41" s="419" t="s">
        <v>661</v>
      </c>
      <c r="CC41" s="420"/>
      <c r="CD41" s="420"/>
      <c r="CE41" s="431"/>
      <c r="CF41" s="432"/>
    </row>
    <row r="42" spans="1:84" ht="20.25" x14ac:dyDescent="0.3">
      <c r="A42" s="958">
        <v>70</v>
      </c>
      <c r="B42" s="512"/>
      <c r="C42" s="513"/>
      <c r="D42" s="748"/>
      <c r="E42" s="482">
        <f t="shared" si="8"/>
        <v>0</v>
      </c>
      <c r="F42" s="514">
        <v>0</v>
      </c>
      <c r="G42" s="515">
        <f>IF(H42=0,0,IF(H42=1,1,11-H42))</f>
        <v>0</v>
      </c>
      <c r="H42" s="1060">
        <f t="shared" ref="H42:H52" si="21">MOD((VALUE(MID(TEXT(F42,"000000000000000"),15,1))*3+VALUE(MID(TEXT(F42,"000000000000000"),14,1))*7+VALUE(MID(TEXT(F42,"000000000000000"),13,1))*13+VALUE(MID(TEXT(F42,"000000000000000"),12,1))*17+VALUE(MID(TEXT(F42,"000000000000000"),11,1))*19+VALUE(MID(TEXT(F42,"000000000000000"),10,1))*23+VALUE(MID(TEXT(F42,"000000000000000"),9,1))*29+VALUE(MID(TEXT(F42,"000000000000000"),8,1))*37+VALUE(MID(TEXT(F42,"000000000000000"),7,1))*41+VALUE(MID(TEXT(F42,"000000000000000"),6,1))*43+VALUE(MID(TEXT(F42,"000000000000000"),5,1))*47+VALUE(MID(TEXT(F42,"000000000000000"),4,1))*53+VALUE(MID(TEXT(F42,"000000000000000"),3,1))*59+VALUE(MID(TEXT(F42,"000000000000000"),2,1))*67+VALUE(MID(TEXT(F42,"000000000000000"),1,1))*71),11)</f>
        <v>0</v>
      </c>
      <c r="I42" s="420">
        <f t="shared" ref="I42:I52" si="22">ROUND((((F42/100)-INT(F42/100))*100),0)</f>
        <v>0</v>
      </c>
      <c r="J42" s="420">
        <f t="shared" ref="J42:J52" si="23">ROUND((((F42/10)-INT(F42/10))*10),0)</f>
        <v>0</v>
      </c>
      <c r="K42" s="789" t="s">
        <v>12</v>
      </c>
      <c r="L42" s="789" t="s">
        <v>13</v>
      </c>
      <c r="M42" s="688" t="str">
        <f>VLOOKUP(I42,APORTES!$A$1:$B$100,2,0)</f>
        <v>2 DÍA HABIL</v>
      </c>
      <c r="N42" s="590">
        <v>0</v>
      </c>
      <c r="O42" s="411" t="s">
        <v>14</v>
      </c>
      <c r="P42" s="856" t="s">
        <v>205</v>
      </c>
      <c r="Q42" s="875"/>
      <c r="R42" s="889" t="s">
        <v>722</v>
      </c>
      <c r="S42" s="411" t="s">
        <v>16</v>
      </c>
      <c r="T42" s="22" t="s">
        <v>16</v>
      </c>
      <c r="U42" s="592">
        <v>8299</v>
      </c>
      <c r="W42" s="518" t="s">
        <v>206</v>
      </c>
      <c r="X42" s="1256" t="s">
        <v>374</v>
      </c>
      <c r="Y42" s="519">
        <v>0</v>
      </c>
      <c r="Z42" s="411">
        <v>0</v>
      </c>
      <c r="AA42" s="411">
        <v>0</v>
      </c>
      <c r="AB42" s="411">
        <v>0</v>
      </c>
      <c r="AC42" s="413">
        <v>1145</v>
      </c>
      <c r="AD42" s="520">
        <v>0</v>
      </c>
      <c r="AE42" s="409" t="s">
        <v>23</v>
      </c>
      <c r="AF42" s="521"/>
      <c r="AG42" s="522"/>
      <c r="AH42" s="522"/>
      <c r="AI42" s="522"/>
      <c r="AL42" s="523"/>
      <c r="AM42" s="524">
        <v>0</v>
      </c>
      <c r="AN42" s="413">
        <v>0</v>
      </c>
      <c r="AO42" s="413">
        <v>0</v>
      </c>
      <c r="AP42" s="413">
        <v>0</v>
      </c>
      <c r="AR42" s="525" t="s">
        <v>23</v>
      </c>
      <c r="AS42" s="989"/>
      <c r="AT42" s="322"/>
      <c r="AU42" s="521"/>
      <c r="AV42" s="522"/>
      <c r="AW42" s="522"/>
      <c r="AX42" s="522"/>
      <c r="AY42" s="413"/>
      <c r="AZ42" s="413"/>
      <c r="BA42" s="527"/>
      <c r="BB42" s="528" t="s">
        <v>308</v>
      </c>
      <c r="BC42" s="1160"/>
      <c r="BD42" s="597"/>
      <c r="BE42" s="597"/>
      <c r="BF42" s="1204"/>
      <c r="BG42" s="1114"/>
      <c r="BH42" s="1103"/>
      <c r="BK42" s="579"/>
      <c r="BL42" s="580"/>
      <c r="BM42" s="533"/>
      <c r="BN42" s="125" t="s">
        <v>374</v>
      </c>
      <c r="BO42" s="124" t="s">
        <v>378</v>
      </c>
      <c r="BP42" s="417" t="s">
        <v>374</v>
      </c>
      <c r="BQ42" s="418">
        <v>0</v>
      </c>
      <c r="BR42" s="897" t="s">
        <v>374</v>
      </c>
      <c r="BS42" s="541"/>
      <c r="BT42" s="541"/>
      <c r="BU42" s="541"/>
      <c r="BV42" s="541"/>
      <c r="BW42" s="541"/>
      <c r="BX42" s="969">
        <v>0</v>
      </c>
      <c r="BY42" s="510" t="str">
        <f t="shared" si="9"/>
        <v>anual</v>
      </c>
      <c r="BZ42" s="535">
        <v>0</v>
      </c>
      <c r="CA42" s="533"/>
      <c r="CB42" s="419" t="s">
        <v>661</v>
      </c>
      <c r="CC42" s="420"/>
      <c r="CD42" s="420"/>
      <c r="CE42" s="431"/>
      <c r="CF42" s="432"/>
    </row>
    <row r="43" spans="1:84" ht="21" x14ac:dyDescent="0.35">
      <c r="A43" s="962">
        <v>72</v>
      </c>
      <c r="B43" s="684"/>
      <c r="C43" s="685"/>
      <c r="D43" s="757"/>
      <c r="E43" s="758">
        <f t="shared" si="8"/>
        <v>0</v>
      </c>
      <c r="F43" s="686">
        <v>0</v>
      </c>
      <c r="G43" s="687">
        <f>IF(H43=0,0,IF(H43=1,1,11-H43))</f>
        <v>0</v>
      </c>
      <c r="H43" s="1066">
        <f t="shared" si="21"/>
        <v>0</v>
      </c>
      <c r="I43" s="830">
        <f t="shared" si="22"/>
        <v>0</v>
      </c>
      <c r="J43" s="830">
        <f t="shared" si="23"/>
        <v>0</v>
      </c>
      <c r="K43" s="831" t="s">
        <v>12</v>
      </c>
      <c r="L43" s="831" t="s">
        <v>13</v>
      </c>
      <c r="M43" s="688" t="str">
        <f>VLOOKUP(I43,APORTES!$A$1:$B$100,2,0)</f>
        <v>2 DÍA HABIL</v>
      </c>
      <c r="N43" s="689">
        <v>0</v>
      </c>
      <c r="O43" s="690" t="s">
        <v>14</v>
      </c>
      <c r="P43" s="864" t="s">
        <v>205</v>
      </c>
      <c r="Q43" s="879"/>
      <c r="R43" s="889" t="s">
        <v>722</v>
      </c>
      <c r="S43" s="690" t="s">
        <v>16</v>
      </c>
      <c r="T43" s="903" t="s">
        <v>16</v>
      </c>
      <c r="U43" s="692">
        <v>7490</v>
      </c>
      <c r="V43" s="688"/>
      <c r="W43" s="693" t="s">
        <v>206</v>
      </c>
      <c r="X43" s="1260" t="s">
        <v>374</v>
      </c>
      <c r="Y43" s="694">
        <v>0</v>
      </c>
      <c r="Z43" s="690">
        <v>0</v>
      </c>
      <c r="AA43" s="690">
        <v>0</v>
      </c>
      <c r="AB43" s="690">
        <v>0</v>
      </c>
      <c r="AC43" s="695">
        <v>1145</v>
      </c>
      <c r="AD43" s="696">
        <v>0</v>
      </c>
      <c r="AE43" s="688" t="s">
        <v>23</v>
      </c>
      <c r="AF43" s="701"/>
      <c r="AG43" s="702"/>
      <c r="AH43" s="702"/>
      <c r="AI43" s="702"/>
      <c r="AJ43" s="695"/>
      <c r="AK43" s="695"/>
      <c r="AL43" s="717"/>
      <c r="AM43" s="698">
        <v>0</v>
      </c>
      <c r="AN43" s="695">
        <v>0</v>
      </c>
      <c r="AO43" s="695">
        <v>0</v>
      </c>
      <c r="AP43" s="695">
        <v>0</v>
      </c>
      <c r="AQ43" s="690"/>
      <c r="AR43" s="699" t="s">
        <v>23</v>
      </c>
      <c r="AS43" s="990"/>
      <c r="AT43" s="851"/>
      <c r="AU43" s="701"/>
      <c r="AV43" s="702"/>
      <c r="AW43" s="702"/>
      <c r="AX43" s="702"/>
      <c r="AY43" s="695"/>
      <c r="AZ43" s="695"/>
      <c r="BA43" s="703"/>
      <c r="BB43" s="704" t="s">
        <v>308</v>
      </c>
      <c r="BC43" s="1164"/>
      <c r="BD43" s="705"/>
      <c r="BE43" s="705"/>
      <c r="BF43" s="1208"/>
      <c r="BG43" s="1115"/>
      <c r="BH43" s="706"/>
      <c r="BI43" s="690"/>
      <c r="BJ43" s="688"/>
      <c r="BK43" s="707"/>
      <c r="BL43" s="708"/>
      <c r="BM43" s="709"/>
      <c r="BN43" s="897" t="s">
        <v>374</v>
      </c>
      <c r="BO43" s="852" t="s">
        <v>378</v>
      </c>
      <c r="BP43" s="541" t="s">
        <v>374</v>
      </c>
      <c r="BQ43" s="711">
        <v>0</v>
      </c>
      <c r="BR43" s="897" t="s">
        <v>374</v>
      </c>
      <c r="BS43" s="541"/>
      <c r="BT43" s="541"/>
      <c r="BU43" s="541"/>
      <c r="BV43" s="541"/>
      <c r="BW43" s="541"/>
      <c r="BX43" s="973">
        <v>0</v>
      </c>
      <c r="BY43" s="712" t="str">
        <f t="shared" si="9"/>
        <v>anual</v>
      </c>
      <c r="BZ43" s="713">
        <v>0</v>
      </c>
      <c r="CA43" s="709"/>
      <c r="CB43" s="419" t="s">
        <v>661</v>
      </c>
      <c r="CC43" s="420"/>
      <c r="CD43" s="420"/>
      <c r="CE43" s="431"/>
      <c r="CF43" s="432"/>
    </row>
    <row r="44" spans="1:84" ht="20.25" x14ac:dyDescent="0.3">
      <c r="A44" s="958">
        <v>73</v>
      </c>
      <c r="B44" s="512"/>
      <c r="C44" s="513"/>
      <c r="D44" s="748"/>
      <c r="E44" s="482">
        <f t="shared" si="8"/>
        <v>0</v>
      </c>
      <c r="F44" s="514">
        <v>0</v>
      </c>
      <c r="G44" s="515">
        <f>IF(H44=0,0,IF(H44=1,1,11-H44))</f>
        <v>0</v>
      </c>
      <c r="H44" s="1060">
        <f t="shared" si="21"/>
        <v>0</v>
      </c>
      <c r="I44" s="420">
        <f t="shared" si="22"/>
        <v>0</v>
      </c>
      <c r="J44" s="420">
        <f t="shared" si="23"/>
        <v>0</v>
      </c>
      <c r="K44" s="789" t="s">
        <v>12</v>
      </c>
      <c r="L44" s="789" t="s">
        <v>13</v>
      </c>
      <c r="M44" s="688" t="str">
        <f>VLOOKUP(I44,APORTES!$A$1:$B$100,2,0)</f>
        <v>2 DÍA HABIL</v>
      </c>
      <c r="N44" s="590">
        <v>0</v>
      </c>
      <c r="O44" s="411" t="s">
        <v>14</v>
      </c>
      <c r="P44" s="856" t="s">
        <v>205</v>
      </c>
      <c r="Q44" s="875"/>
      <c r="R44" s="889" t="s">
        <v>722</v>
      </c>
      <c r="S44" s="411" t="s">
        <v>16</v>
      </c>
      <c r="T44" s="22" t="s">
        <v>16</v>
      </c>
      <c r="U44" s="592">
        <v>7490</v>
      </c>
      <c r="W44" s="518" t="s">
        <v>206</v>
      </c>
      <c r="X44" s="1256" t="s">
        <v>374</v>
      </c>
      <c r="Y44" s="519">
        <v>0</v>
      </c>
      <c r="Z44" s="411">
        <v>0</v>
      </c>
      <c r="AA44" s="411">
        <v>0</v>
      </c>
      <c r="AB44" s="411">
        <v>0</v>
      </c>
      <c r="AC44" s="413">
        <v>1145</v>
      </c>
      <c r="AD44" s="520">
        <v>0</v>
      </c>
      <c r="AE44" s="409" t="s">
        <v>23</v>
      </c>
      <c r="AF44" s="521"/>
      <c r="AG44" s="522"/>
      <c r="AH44" s="522"/>
      <c r="AI44" s="522"/>
      <c r="AL44" s="523"/>
      <c r="AM44" s="524">
        <v>0</v>
      </c>
      <c r="AN44" s="413">
        <v>0</v>
      </c>
      <c r="AO44" s="413">
        <v>0</v>
      </c>
      <c r="AP44" s="413">
        <v>0</v>
      </c>
      <c r="AR44" s="525" t="s">
        <v>23</v>
      </c>
      <c r="AS44" s="989"/>
      <c r="AT44" s="322"/>
      <c r="AU44" s="521"/>
      <c r="AV44" s="522"/>
      <c r="AW44" s="522"/>
      <c r="AX44" s="522"/>
      <c r="AY44" s="413"/>
      <c r="AZ44" s="413"/>
      <c r="BA44" s="527"/>
      <c r="BB44" s="528" t="s">
        <v>306</v>
      </c>
      <c r="BC44" s="1160"/>
      <c r="BD44" s="597"/>
      <c r="BE44" s="597"/>
      <c r="BF44" s="1204"/>
      <c r="BG44" s="1114"/>
      <c r="BH44" s="1103"/>
      <c r="BK44" s="579"/>
      <c r="BL44" s="580"/>
      <c r="BM44" s="533"/>
      <c r="BN44" s="125" t="s">
        <v>374</v>
      </c>
      <c r="BO44" s="124" t="s">
        <v>378</v>
      </c>
      <c r="BP44" s="417" t="s">
        <v>374</v>
      </c>
      <c r="BQ44" s="418">
        <v>0</v>
      </c>
      <c r="BR44" s="897" t="s">
        <v>374</v>
      </c>
      <c r="BS44" s="541"/>
      <c r="BT44" s="541"/>
      <c r="BU44" s="541"/>
      <c r="BV44" s="541"/>
      <c r="BW44" s="541"/>
      <c r="BX44" s="969">
        <v>0</v>
      </c>
      <c r="BY44" s="510" t="str">
        <f t="shared" si="9"/>
        <v>anual</v>
      </c>
      <c r="BZ44" s="535">
        <v>0</v>
      </c>
      <c r="CA44" s="533"/>
      <c r="CB44" s="419" t="s">
        <v>661</v>
      </c>
      <c r="CC44" s="420"/>
      <c r="CD44" s="420"/>
      <c r="CE44" s="431"/>
      <c r="CF44" s="432"/>
    </row>
    <row r="45" spans="1:84" ht="21" x14ac:dyDescent="0.35">
      <c r="A45" s="961">
        <v>74</v>
      </c>
      <c r="B45" s="627"/>
      <c r="C45" s="628"/>
      <c r="D45" s="751"/>
      <c r="E45" s="482">
        <f t="shared" si="8"/>
        <v>0</v>
      </c>
      <c r="F45" s="629">
        <v>0</v>
      </c>
      <c r="G45" s="630">
        <f>IF(H45=0,0,IF(H45=1,1,11-H45))</f>
        <v>0</v>
      </c>
      <c r="H45" s="1065">
        <f t="shared" si="21"/>
        <v>0</v>
      </c>
      <c r="I45" s="806">
        <f t="shared" si="22"/>
        <v>0</v>
      </c>
      <c r="J45" s="806">
        <f t="shared" si="23"/>
        <v>0</v>
      </c>
      <c r="K45" s="807" t="s">
        <v>12</v>
      </c>
      <c r="L45" s="807" t="s">
        <v>13</v>
      </c>
      <c r="M45" s="688" t="str">
        <f>VLOOKUP(I45,APORTES!$A$1:$B$100,2,0)</f>
        <v>2 DÍA HABIL</v>
      </c>
      <c r="N45" s="632">
        <v>0</v>
      </c>
      <c r="O45" s="633"/>
      <c r="P45" s="862"/>
      <c r="Q45" s="877"/>
      <c r="R45" s="889" t="s">
        <v>722</v>
      </c>
      <c r="S45" s="633" t="s">
        <v>16</v>
      </c>
      <c r="T45" s="204" t="s">
        <v>16</v>
      </c>
      <c r="U45" s="635">
        <v>6613</v>
      </c>
      <c r="V45" s="631"/>
      <c r="W45" s="636" t="s">
        <v>206</v>
      </c>
      <c r="X45" s="1259" t="s">
        <v>374</v>
      </c>
      <c r="Y45" s="637">
        <v>0</v>
      </c>
      <c r="Z45" s="633">
        <v>0</v>
      </c>
      <c r="AA45" s="633">
        <v>0</v>
      </c>
      <c r="AB45" s="633">
        <v>0</v>
      </c>
      <c r="AC45" s="638">
        <v>1149</v>
      </c>
      <c r="AD45" s="639">
        <v>0</v>
      </c>
      <c r="AE45" s="631" t="s">
        <v>23</v>
      </c>
      <c r="AF45" s="643"/>
      <c r="AG45" s="644"/>
      <c r="AH45" s="644"/>
      <c r="AI45" s="644"/>
      <c r="AJ45" s="638"/>
      <c r="AK45" s="638"/>
      <c r="AL45" s="752"/>
      <c r="AM45" s="640">
        <v>0</v>
      </c>
      <c r="AN45" s="638">
        <v>0</v>
      </c>
      <c r="AO45" s="638">
        <v>0</v>
      </c>
      <c r="AP45" s="638">
        <v>0</v>
      </c>
      <c r="AQ45" s="633"/>
      <c r="AR45" s="641" t="s">
        <v>23</v>
      </c>
      <c r="AS45" s="993"/>
      <c r="AT45" s="642"/>
      <c r="AU45" s="643"/>
      <c r="AV45" s="644"/>
      <c r="AW45" s="644"/>
      <c r="AX45" s="644"/>
      <c r="AY45" s="638"/>
      <c r="AZ45" s="638"/>
      <c r="BA45" s="645"/>
      <c r="BB45" s="646" t="s">
        <v>306</v>
      </c>
      <c r="BC45" s="1160"/>
      <c r="BD45" s="647"/>
      <c r="BE45" s="647"/>
      <c r="BF45" s="1204"/>
      <c r="BG45" s="1118"/>
      <c r="BH45" s="648"/>
      <c r="BI45" s="633"/>
      <c r="BJ45" s="631"/>
      <c r="BK45" s="649"/>
      <c r="BL45" s="650"/>
      <c r="BM45" s="651"/>
      <c r="BN45" s="207" t="s">
        <v>374</v>
      </c>
      <c r="BO45" s="853" t="s">
        <v>378</v>
      </c>
      <c r="BP45" s="652" t="s">
        <v>374</v>
      </c>
      <c r="BQ45" s="653">
        <v>0</v>
      </c>
      <c r="BR45" s="897" t="s">
        <v>374</v>
      </c>
      <c r="BS45" s="541"/>
      <c r="BT45" s="541"/>
      <c r="BU45" s="541"/>
      <c r="BV45" s="541"/>
      <c r="BW45" s="541"/>
      <c r="BX45" s="972">
        <v>0</v>
      </c>
      <c r="BY45" s="510" t="str">
        <f t="shared" si="9"/>
        <v>anual</v>
      </c>
      <c r="BZ45" s="654">
        <v>0</v>
      </c>
      <c r="CA45" s="651"/>
      <c r="CB45" s="419" t="s">
        <v>661</v>
      </c>
      <c r="CC45" s="420"/>
      <c r="CD45" s="420"/>
      <c r="CE45" s="431"/>
      <c r="CF45" s="432"/>
    </row>
    <row r="46" spans="1:84" ht="21" x14ac:dyDescent="0.35">
      <c r="A46" s="961">
        <v>75</v>
      </c>
      <c r="B46" s="627"/>
      <c r="C46" s="628"/>
      <c r="D46" s="751"/>
      <c r="E46" s="482">
        <f t="shared" si="8"/>
        <v>0</v>
      </c>
      <c r="F46" s="629">
        <v>0</v>
      </c>
      <c r="G46" s="630">
        <f>IF(H46=0,0,IF(H46=1,1,11-H46))</f>
        <v>0</v>
      </c>
      <c r="H46" s="1065">
        <f t="shared" si="21"/>
        <v>0</v>
      </c>
      <c r="I46" s="806">
        <f t="shared" si="22"/>
        <v>0</v>
      </c>
      <c r="J46" s="806">
        <f t="shared" si="23"/>
        <v>0</v>
      </c>
      <c r="K46" s="807" t="s">
        <v>12</v>
      </c>
      <c r="L46" s="807" t="s">
        <v>13</v>
      </c>
      <c r="M46" s="688" t="str">
        <f>VLOOKUP(I46,APORTES!$A$1:$B$100,2,0)</f>
        <v>2 DÍA HABIL</v>
      </c>
      <c r="N46" s="632">
        <v>0</v>
      </c>
      <c r="O46" s="633"/>
      <c r="P46" s="862"/>
      <c r="Q46" s="877"/>
      <c r="R46" s="889" t="s">
        <v>722</v>
      </c>
      <c r="S46" s="633" t="s">
        <v>16</v>
      </c>
      <c r="T46" s="204" t="s">
        <v>16</v>
      </c>
      <c r="U46" s="635">
        <v>6613</v>
      </c>
      <c r="V46" s="631"/>
      <c r="W46" s="636" t="s">
        <v>206</v>
      </c>
      <c r="X46" s="1259" t="s">
        <v>374</v>
      </c>
      <c r="Y46" s="637">
        <v>0</v>
      </c>
      <c r="Z46" s="633">
        <v>0</v>
      </c>
      <c r="AA46" s="633">
        <v>0</v>
      </c>
      <c r="AB46" s="633">
        <v>0</v>
      </c>
      <c r="AC46" s="638">
        <v>1149</v>
      </c>
      <c r="AD46" s="639">
        <v>0</v>
      </c>
      <c r="AE46" s="631" t="s">
        <v>23</v>
      </c>
      <c r="AF46" s="643"/>
      <c r="AG46" s="644"/>
      <c r="AH46" s="644"/>
      <c r="AI46" s="644"/>
      <c r="AJ46" s="638"/>
      <c r="AK46" s="638"/>
      <c r="AL46" s="752"/>
      <c r="AM46" s="640">
        <v>0</v>
      </c>
      <c r="AN46" s="638">
        <v>0</v>
      </c>
      <c r="AO46" s="638">
        <v>0</v>
      </c>
      <c r="AP46" s="638">
        <v>0</v>
      </c>
      <c r="AQ46" s="633"/>
      <c r="AR46" s="641" t="s">
        <v>23</v>
      </c>
      <c r="AS46" s="993"/>
      <c r="AT46" s="642"/>
      <c r="AU46" s="643"/>
      <c r="AV46" s="644"/>
      <c r="AW46" s="644"/>
      <c r="AX46" s="644"/>
      <c r="AY46" s="638"/>
      <c r="AZ46" s="638"/>
      <c r="BA46" s="645"/>
      <c r="BB46" s="646" t="s">
        <v>306</v>
      </c>
      <c r="BC46" s="1160"/>
      <c r="BD46" s="647"/>
      <c r="BE46" s="647"/>
      <c r="BF46" s="1204"/>
      <c r="BG46" s="1118"/>
      <c r="BH46" s="648"/>
      <c r="BI46" s="633"/>
      <c r="BJ46" s="631"/>
      <c r="BK46" s="649"/>
      <c r="BL46" s="650"/>
      <c r="BM46" s="651"/>
      <c r="BN46" s="207" t="s">
        <v>374</v>
      </c>
      <c r="BO46" s="853" t="s">
        <v>378</v>
      </c>
      <c r="BP46" s="652" t="s">
        <v>374</v>
      </c>
      <c r="BQ46" s="653">
        <v>0</v>
      </c>
      <c r="BR46" s="897" t="s">
        <v>374</v>
      </c>
      <c r="BS46" s="541"/>
      <c r="BT46" s="541"/>
      <c r="BU46" s="541"/>
      <c r="BV46" s="541"/>
      <c r="BW46" s="541"/>
      <c r="BX46" s="972">
        <v>0</v>
      </c>
      <c r="BY46" s="510" t="str">
        <f t="shared" si="9"/>
        <v>anual</v>
      </c>
      <c r="BZ46" s="654">
        <v>0</v>
      </c>
      <c r="CA46" s="651"/>
      <c r="CB46" s="419" t="s">
        <v>661</v>
      </c>
      <c r="CC46" s="420"/>
      <c r="CD46" s="420"/>
      <c r="CE46" s="431"/>
      <c r="CF46" s="432"/>
    </row>
    <row r="47" spans="1:84" ht="21" x14ac:dyDescent="0.35">
      <c r="A47" s="961">
        <v>76</v>
      </c>
      <c r="B47" s="627"/>
      <c r="C47" s="628"/>
      <c r="D47" s="751"/>
      <c r="E47" s="482">
        <f t="shared" si="8"/>
        <v>0</v>
      </c>
      <c r="F47" s="629">
        <v>0</v>
      </c>
      <c r="G47" s="630">
        <f t="shared" ref="G47:G52" si="24">IF(H47=0,0,IF(H47=1,1,11-H47))</f>
        <v>0</v>
      </c>
      <c r="H47" s="1065">
        <f t="shared" si="21"/>
        <v>0</v>
      </c>
      <c r="I47" s="806">
        <f t="shared" si="22"/>
        <v>0</v>
      </c>
      <c r="J47" s="806">
        <f t="shared" si="23"/>
        <v>0</v>
      </c>
      <c r="K47" s="807" t="s">
        <v>12</v>
      </c>
      <c r="L47" s="807" t="s">
        <v>13</v>
      </c>
      <c r="M47" s="688" t="str">
        <f>VLOOKUP(I47,APORTES!$A$1:$B$100,2,0)</f>
        <v>2 DÍA HABIL</v>
      </c>
      <c r="N47" s="632">
        <v>0</v>
      </c>
      <c r="O47" s="633" t="s">
        <v>608</v>
      </c>
      <c r="P47" s="862"/>
      <c r="Q47" s="877"/>
      <c r="R47" s="889" t="s">
        <v>722</v>
      </c>
      <c r="S47" s="633" t="s">
        <v>16</v>
      </c>
      <c r="T47" s="204" t="s">
        <v>16</v>
      </c>
      <c r="U47" s="635">
        <v>4520</v>
      </c>
      <c r="V47" s="631"/>
      <c r="W47" s="636" t="s">
        <v>109</v>
      </c>
      <c r="X47" s="1259" t="s">
        <v>374</v>
      </c>
      <c r="Y47" s="637">
        <v>0</v>
      </c>
      <c r="Z47" s="633">
        <v>0</v>
      </c>
      <c r="AA47" s="633">
        <v>0</v>
      </c>
      <c r="AB47" s="633">
        <v>0</v>
      </c>
      <c r="AC47" s="638">
        <v>1149</v>
      </c>
      <c r="AD47" s="639">
        <v>0</v>
      </c>
      <c r="AE47" s="631" t="s">
        <v>23</v>
      </c>
      <c r="AF47" s="643"/>
      <c r="AG47" s="644"/>
      <c r="AH47" s="644"/>
      <c r="AI47" s="644"/>
      <c r="AJ47" s="638"/>
      <c r="AK47" s="638"/>
      <c r="AL47" s="752"/>
      <c r="AM47" s="640">
        <v>0</v>
      </c>
      <c r="AN47" s="638">
        <v>0</v>
      </c>
      <c r="AO47" s="638">
        <v>0</v>
      </c>
      <c r="AP47" s="638">
        <v>0</v>
      </c>
      <c r="AQ47" s="633"/>
      <c r="AR47" s="641" t="s">
        <v>143</v>
      </c>
      <c r="AS47" s="993"/>
      <c r="AT47" s="642"/>
      <c r="AU47" s="643"/>
      <c r="AV47" s="644"/>
      <c r="AW47" s="644"/>
      <c r="AX47" s="644"/>
      <c r="AY47" s="638"/>
      <c r="AZ47" s="638"/>
      <c r="BA47" s="645"/>
      <c r="BB47" s="646" t="s">
        <v>306</v>
      </c>
      <c r="BC47" s="1160"/>
      <c r="BD47" s="647"/>
      <c r="BE47" s="647"/>
      <c r="BF47" s="1204"/>
      <c r="BG47" s="1118"/>
      <c r="BH47" s="648"/>
      <c r="BI47" s="633"/>
      <c r="BJ47" s="631"/>
      <c r="BK47" s="649"/>
      <c r="BL47" s="650"/>
      <c r="BM47" s="651"/>
      <c r="BN47" s="207" t="s">
        <v>374</v>
      </c>
      <c r="BO47" s="853" t="s">
        <v>378</v>
      </c>
      <c r="BP47" s="652" t="s">
        <v>374</v>
      </c>
      <c r="BQ47" s="653">
        <v>0</v>
      </c>
      <c r="BR47" s="897" t="s">
        <v>374</v>
      </c>
      <c r="BS47" s="837"/>
      <c r="BT47" s="838"/>
      <c r="BU47" s="839"/>
      <c r="BV47" s="840"/>
      <c r="BW47" s="841"/>
      <c r="BX47" s="972">
        <v>0</v>
      </c>
      <c r="BY47" s="510" t="str">
        <f t="shared" si="9"/>
        <v>anual</v>
      </c>
      <c r="BZ47" s="654">
        <v>0</v>
      </c>
      <c r="CA47" s="651"/>
      <c r="CB47" s="419" t="s">
        <v>661</v>
      </c>
      <c r="CC47" s="420"/>
      <c r="CD47" s="420"/>
      <c r="CE47" s="431"/>
      <c r="CF47" s="432"/>
    </row>
    <row r="48" spans="1:84" ht="21" x14ac:dyDescent="0.35">
      <c r="A48" s="965">
        <v>77</v>
      </c>
      <c r="B48" s="718"/>
      <c r="C48" s="719"/>
      <c r="D48" s="753"/>
      <c r="E48" s="891">
        <f t="shared" si="8"/>
        <v>0</v>
      </c>
      <c r="F48" s="720">
        <v>0</v>
      </c>
      <c r="G48" s="716">
        <f t="shared" si="24"/>
        <v>0</v>
      </c>
      <c r="H48" s="1069">
        <f t="shared" si="21"/>
        <v>0</v>
      </c>
      <c r="I48" s="818">
        <f t="shared" si="22"/>
        <v>0</v>
      </c>
      <c r="J48" s="818">
        <f t="shared" si="23"/>
        <v>0</v>
      </c>
      <c r="K48" s="819" t="s">
        <v>12</v>
      </c>
      <c r="L48" s="819" t="s">
        <v>13</v>
      </c>
      <c r="M48" s="688" t="str">
        <f>VLOOKUP(I48,APORTES!$A$1:$B$100,2,0)</f>
        <v>2 DÍA HABIL</v>
      </c>
      <c r="N48" s="722">
        <v>0</v>
      </c>
      <c r="O48" s="723"/>
      <c r="P48" s="865"/>
      <c r="Q48" s="880"/>
      <c r="R48" s="889" t="s">
        <v>722</v>
      </c>
      <c r="S48" s="723" t="s">
        <v>16</v>
      </c>
      <c r="T48" s="149" t="s">
        <v>16</v>
      </c>
      <c r="U48" s="725">
        <v>6810</v>
      </c>
      <c r="V48" s="721"/>
      <c r="W48" s="726" t="s">
        <v>206</v>
      </c>
      <c r="X48" s="1263" t="s">
        <v>374</v>
      </c>
      <c r="Y48" s="727">
        <v>0</v>
      </c>
      <c r="Z48" s="723">
        <v>0</v>
      </c>
      <c r="AA48" s="723">
        <v>0</v>
      </c>
      <c r="AB48" s="723">
        <v>0</v>
      </c>
      <c r="AC48" s="728">
        <v>1179</v>
      </c>
      <c r="AD48" s="729">
        <v>0</v>
      </c>
      <c r="AE48" s="721" t="s">
        <v>23</v>
      </c>
      <c r="AF48" s="733"/>
      <c r="AG48" s="734"/>
      <c r="AH48" s="734"/>
      <c r="AI48" s="734"/>
      <c r="AJ48" s="728"/>
      <c r="AK48" s="728"/>
      <c r="AL48" s="746"/>
      <c r="AM48" s="730">
        <v>0</v>
      </c>
      <c r="AN48" s="728">
        <v>0</v>
      </c>
      <c r="AO48" s="728">
        <v>0</v>
      </c>
      <c r="AP48" s="728">
        <v>0</v>
      </c>
      <c r="AQ48" s="723"/>
      <c r="AR48" s="731" t="s">
        <v>23</v>
      </c>
      <c r="AS48" s="994"/>
      <c r="AT48" s="732"/>
      <c r="AU48" s="733"/>
      <c r="AV48" s="734"/>
      <c r="AW48" s="734"/>
      <c r="AX48" s="734"/>
      <c r="AY48" s="728"/>
      <c r="AZ48" s="728"/>
      <c r="BA48" s="735"/>
      <c r="BB48" s="736" t="s">
        <v>306</v>
      </c>
      <c r="BC48" s="1160"/>
      <c r="BD48" s="737"/>
      <c r="BE48" s="737"/>
      <c r="BF48" s="1204"/>
      <c r="BG48" s="1120"/>
      <c r="BH48" s="738"/>
      <c r="BI48" s="723"/>
      <c r="BJ48" s="721"/>
      <c r="BK48" s="740"/>
      <c r="BL48" s="741"/>
      <c r="BM48" s="742"/>
      <c r="BN48" s="153" t="s">
        <v>374</v>
      </c>
      <c r="BO48" s="124" t="s">
        <v>378</v>
      </c>
      <c r="BP48" s="417" t="s">
        <v>374</v>
      </c>
      <c r="BQ48" s="418">
        <v>0</v>
      </c>
      <c r="BR48" s="897" t="s">
        <v>374</v>
      </c>
      <c r="BS48" s="541"/>
      <c r="BT48" s="541"/>
      <c r="BU48" s="541"/>
      <c r="BV48" s="541"/>
      <c r="BW48" s="541"/>
      <c r="BX48" s="975">
        <v>0</v>
      </c>
      <c r="BY48" s="510" t="str">
        <f t="shared" si="9"/>
        <v>anual</v>
      </c>
      <c r="BZ48" s="745">
        <v>0</v>
      </c>
      <c r="CA48" s="742"/>
      <c r="CB48" s="419" t="s">
        <v>661</v>
      </c>
      <c r="CC48" s="420"/>
      <c r="CD48" s="420"/>
      <c r="CE48" s="431"/>
      <c r="CF48" s="432"/>
    </row>
    <row r="49" spans="1:84" ht="21" x14ac:dyDescent="0.35">
      <c r="A49" s="965">
        <v>78</v>
      </c>
      <c r="B49" s="718"/>
      <c r="C49" s="719"/>
      <c r="D49" s="753"/>
      <c r="E49" s="891">
        <f t="shared" si="8"/>
        <v>0</v>
      </c>
      <c r="F49" s="720">
        <v>0</v>
      </c>
      <c r="G49" s="716">
        <f t="shared" si="24"/>
        <v>0</v>
      </c>
      <c r="H49" s="1069">
        <f t="shared" si="21"/>
        <v>0</v>
      </c>
      <c r="I49" s="818">
        <f t="shared" si="22"/>
        <v>0</v>
      </c>
      <c r="J49" s="818">
        <f t="shared" si="23"/>
        <v>0</v>
      </c>
      <c r="K49" s="819" t="s">
        <v>12</v>
      </c>
      <c r="L49" s="819" t="s">
        <v>13</v>
      </c>
      <c r="M49" s="688" t="str">
        <f>VLOOKUP(I49,APORTES!$A$1:$B$100,2,0)</f>
        <v>2 DÍA HABIL</v>
      </c>
      <c r="N49" s="722">
        <v>0</v>
      </c>
      <c r="O49" s="723"/>
      <c r="P49" s="865"/>
      <c r="Q49" s="880"/>
      <c r="R49" s="889" t="s">
        <v>722</v>
      </c>
      <c r="S49" s="723" t="s">
        <v>16</v>
      </c>
      <c r="T49" s="149" t="s">
        <v>16</v>
      </c>
      <c r="U49" s="725">
        <v>7499</v>
      </c>
      <c r="V49" s="721"/>
      <c r="W49" s="726" t="s">
        <v>206</v>
      </c>
      <c r="X49" s="1263" t="s">
        <v>374</v>
      </c>
      <c r="Y49" s="727">
        <v>0</v>
      </c>
      <c r="Z49" s="723">
        <v>0</v>
      </c>
      <c r="AA49" s="723">
        <v>0</v>
      </c>
      <c r="AB49" s="723">
        <v>0</v>
      </c>
      <c r="AC49" s="728">
        <v>1174</v>
      </c>
      <c r="AD49" s="729">
        <v>0</v>
      </c>
      <c r="AE49" s="721" t="s">
        <v>23</v>
      </c>
      <c r="AF49" s="733"/>
      <c r="AG49" s="734"/>
      <c r="AH49" s="734"/>
      <c r="AI49" s="734"/>
      <c r="AJ49" s="728"/>
      <c r="AK49" s="728"/>
      <c r="AL49" s="746"/>
      <c r="AM49" s="730">
        <v>0</v>
      </c>
      <c r="AN49" s="728">
        <v>0</v>
      </c>
      <c r="AO49" s="728">
        <v>0</v>
      </c>
      <c r="AP49" s="728">
        <v>0</v>
      </c>
      <c r="AQ49" s="723"/>
      <c r="AR49" s="731" t="s">
        <v>23</v>
      </c>
      <c r="AS49" s="994"/>
      <c r="AT49" s="732"/>
      <c r="AU49" s="733"/>
      <c r="AV49" s="734"/>
      <c r="AW49" s="734"/>
      <c r="AX49" s="734"/>
      <c r="AY49" s="728"/>
      <c r="AZ49" s="728"/>
      <c r="BA49" s="735"/>
      <c r="BB49" s="736" t="s">
        <v>306</v>
      </c>
      <c r="BC49" s="1160"/>
      <c r="BD49" s="737"/>
      <c r="BE49" s="737"/>
      <c r="BF49" s="1204"/>
      <c r="BG49" s="1120"/>
      <c r="BH49" s="738"/>
      <c r="BI49" s="723"/>
      <c r="BJ49" s="721"/>
      <c r="BK49" s="740"/>
      <c r="BL49" s="741"/>
      <c r="BM49" s="742"/>
      <c r="BN49" s="153" t="s">
        <v>374</v>
      </c>
      <c r="BO49" s="124" t="s">
        <v>378</v>
      </c>
      <c r="BP49" s="417" t="s">
        <v>374</v>
      </c>
      <c r="BQ49" s="418">
        <v>0</v>
      </c>
      <c r="BR49" s="897" t="s">
        <v>374</v>
      </c>
      <c r="BS49" s="541"/>
      <c r="BT49" s="541"/>
      <c r="BU49" s="541"/>
      <c r="BV49" s="541"/>
      <c r="BW49" s="541"/>
      <c r="BX49" s="975">
        <v>0</v>
      </c>
      <c r="BY49" s="510" t="str">
        <f t="shared" si="9"/>
        <v>anual</v>
      </c>
      <c r="BZ49" s="745">
        <v>0</v>
      </c>
      <c r="CA49" s="742"/>
      <c r="CB49" s="419" t="s">
        <v>661</v>
      </c>
      <c r="CC49" s="420"/>
      <c r="CD49" s="420"/>
      <c r="CE49" s="431"/>
      <c r="CF49" s="432"/>
    </row>
    <row r="50" spans="1:84" ht="21" x14ac:dyDescent="0.35">
      <c r="A50" s="962">
        <v>79</v>
      </c>
      <c r="B50" s="684"/>
      <c r="C50" s="685"/>
      <c r="D50" s="757"/>
      <c r="E50" s="758">
        <f t="shared" si="8"/>
        <v>0</v>
      </c>
      <c r="F50" s="686">
        <v>0</v>
      </c>
      <c r="G50" s="687">
        <f t="shared" si="24"/>
        <v>0</v>
      </c>
      <c r="H50" s="1066">
        <f t="shared" si="21"/>
        <v>0</v>
      </c>
      <c r="I50" s="830">
        <f t="shared" si="22"/>
        <v>0</v>
      </c>
      <c r="J50" s="830">
        <f t="shared" si="23"/>
        <v>0</v>
      </c>
      <c r="K50" s="831"/>
      <c r="L50" s="831" t="s">
        <v>13</v>
      </c>
      <c r="M50" s="688" t="str">
        <f>VLOOKUP(I50,APORTES!$A$1:$B$100,2,0)</f>
        <v>2 DÍA HABIL</v>
      </c>
      <c r="N50" s="689">
        <v>0</v>
      </c>
      <c r="O50" s="690"/>
      <c r="P50" s="864"/>
      <c r="Q50" s="879"/>
      <c r="R50" s="889" t="s">
        <v>722</v>
      </c>
      <c r="S50" s="690" t="s">
        <v>629</v>
      </c>
      <c r="T50" s="903" t="s">
        <v>16</v>
      </c>
      <c r="U50" s="692"/>
      <c r="V50" s="688"/>
      <c r="W50" s="693"/>
      <c r="X50" s="1260" t="s">
        <v>374</v>
      </c>
      <c r="Y50" s="694">
        <v>0</v>
      </c>
      <c r="Z50" s="690">
        <v>0</v>
      </c>
      <c r="AA50" s="690">
        <v>0</v>
      </c>
      <c r="AB50" s="690">
        <v>0</v>
      </c>
      <c r="AC50" s="695">
        <v>1152</v>
      </c>
      <c r="AD50" s="696">
        <v>0</v>
      </c>
      <c r="AE50" s="688" t="s">
        <v>23</v>
      </c>
      <c r="AF50" s="701"/>
      <c r="AG50" s="702"/>
      <c r="AH50" s="702"/>
      <c r="AI50" s="702"/>
      <c r="AJ50" s="695"/>
      <c r="AK50" s="695"/>
      <c r="AL50" s="717"/>
      <c r="AM50" s="698">
        <v>0</v>
      </c>
      <c r="AN50" s="695">
        <v>0</v>
      </c>
      <c r="AO50" s="695">
        <v>0</v>
      </c>
      <c r="AP50" s="695">
        <v>0</v>
      </c>
      <c r="AQ50" s="690"/>
      <c r="AR50" s="699"/>
      <c r="AS50" s="990"/>
      <c r="AT50" s="851"/>
      <c r="AU50" s="701"/>
      <c r="AV50" s="702"/>
      <c r="AW50" s="702"/>
      <c r="AX50" s="702"/>
      <c r="AY50" s="695"/>
      <c r="AZ50" s="695"/>
      <c r="BA50" s="703"/>
      <c r="BB50" s="704"/>
      <c r="BC50" s="1164"/>
      <c r="BD50" s="705"/>
      <c r="BE50" s="705"/>
      <c r="BF50" s="1208"/>
      <c r="BG50" s="1115"/>
      <c r="BH50" s="706"/>
      <c r="BI50" s="690"/>
      <c r="BJ50" s="688"/>
      <c r="BK50" s="707"/>
      <c r="BL50" s="708"/>
      <c r="BM50" s="709"/>
      <c r="BN50" s="897" t="s">
        <v>374</v>
      </c>
      <c r="BO50" s="852" t="s">
        <v>378</v>
      </c>
      <c r="BP50" s="541" t="s">
        <v>374</v>
      </c>
      <c r="BQ50" s="711">
        <v>0</v>
      </c>
      <c r="BR50" s="897" t="s">
        <v>374</v>
      </c>
      <c r="BS50" s="541"/>
      <c r="BT50" s="541"/>
      <c r="BU50" s="541"/>
      <c r="BV50" s="541"/>
      <c r="BW50" s="541"/>
      <c r="BX50" s="973">
        <v>0</v>
      </c>
      <c r="BY50" s="712" t="str">
        <f t="shared" si="9"/>
        <v>anual</v>
      </c>
      <c r="BZ50" s="713">
        <v>0</v>
      </c>
      <c r="CA50" s="709"/>
      <c r="CB50" s="419" t="s">
        <v>661</v>
      </c>
      <c r="CC50" s="420"/>
      <c r="CD50" s="420"/>
      <c r="CE50" s="431"/>
      <c r="CF50" s="432"/>
    </row>
    <row r="51" spans="1:84" ht="21" x14ac:dyDescent="0.35">
      <c r="A51" s="962">
        <v>80</v>
      </c>
      <c r="B51" s="684"/>
      <c r="C51" s="685"/>
      <c r="D51" s="684"/>
      <c r="E51" s="758">
        <f t="shared" si="8"/>
        <v>0</v>
      </c>
      <c r="F51" s="686">
        <v>0</v>
      </c>
      <c r="G51" s="687">
        <f t="shared" si="24"/>
        <v>0</v>
      </c>
      <c r="H51" s="1066">
        <f t="shared" si="21"/>
        <v>0</v>
      </c>
      <c r="I51" s="830">
        <f t="shared" si="22"/>
        <v>0</v>
      </c>
      <c r="J51" s="830">
        <f t="shared" si="23"/>
        <v>0</v>
      </c>
      <c r="K51" s="831"/>
      <c r="L51" s="831" t="s">
        <v>13</v>
      </c>
      <c r="M51" s="688" t="str">
        <f>VLOOKUP(I51,APORTES!$A$1:$B$100,2,0)</f>
        <v>2 DÍA HABIL</v>
      </c>
      <c r="N51" s="689">
        <v>0</v>
      </c>
      <c r="O51" s="690"/>
      <c r="P51" s="864"/>
      <c r="Q51" s="879"/>
      <c r="R51" s="889" t="s">
        <v>722</v>
      </c>
      <c r="S51" s="690" t="s">
        <v>629</v>
      </c>
      <c r="T51" s="903" t="s">
        <v>16</v>
      </c>
      <c r="U51" s="692"/>
      <c r="V51" s="688"/>
      <c r="W51" s="693"/>
      <c r="X51" s="1260" t="s">
        <v>374</v>
      </c>
      <c r="Y51" s="694">
        <v>0</v>
      </c>
      <c r="Z51" s="690">
        <v>0</v>
      </c>
      <c r="AA51" s="690">
        <v>0</v>
      </c>
      <c r="AB51" s="690">
        <v>0</v>
      </c>
      <c r="AC51" s="695">
        <v>1145</v>
      </c>
      <c r="AD51" s="696">
        <v>0</v>
      </c>
      <c r="AE51" s="688" t="s">
        <v>23</v>
      </c>
      <c r="AF51" s="701"/>
      <c r="AG51" s="702"/>
      <c r="AH51" s="702"/>
      <c r="AI51" s="702"/>
      <c r="AJ51" s="695"/>
      <c r="AK51" s="695"/>
      <c r="AL51" s="717"/>
      <c r="AM51" s="698">
        <v>0</v>
      </c>
      <c r="AN51" s="695">
        <v>0</v>
      </c>
      <c r="AO51" s="695">
        <v>0</v>
      </c>
      <c r="AP51" s="695">
        <v>0</v>
      </c>
      <c r="AQ51" s="690"/>
      <c r="AR51" s="699" t="s">
        <v>23</v>
      </c>
      <c r="AS51" s="990"/>
      <c r="AT51" s="851"/>
      <c r="AU51" s="701"/>
      <c r="AV51" s="702"/>
      <c r="AW51" s="702"/>
      <c r="AX51" s="702"/>
      <c r="AY51" s="695"/>
      <c r="AZ51" s="695"/>
      <c r="BA51" s="703"/>
      <c r="BB51" s="704"/>
      <c r="BC51" s="1164"/>
      <c r="BD51" s="705"/>
      <c r="BE51" s="705"/>
      <c r="BF51" s="1208"/>
      <c r="BG51" s="1115"/>
      <c r="BH51" s="706"/>
      <c r="BI51" s="690"/>
      <c r="BJ51" s="688"/>
      <c r="BK51" s="707"/>
      <c r="BL51" s="708"/>
      <c r="BM51" s="709"/>
      <c r="BN51" s="897" t="s">
        <v>374</v>
      </c>
      <c r="BO51" s="852" t="s">
        <v>378</v>
      </c>
      <c r="BP51" s="541" t="s">
        <v>374</v>
      </c>
      <c r="BQ51" s="711">
        <v>0</v>
      </c>
      <c r="BR51" s="897" t="s">
        <v>374</v>
      </c>
      <c r="BS51" s="541"/>
      <c r="BT51" s="541"/>
      <c r="BU51" s="541"/>
      <c r="BV51" s="541"/>
      <c r="BW51" s="541"/>
      <c r="BX51" s="973">
        <v>0</v>
      </c>
      <c r="BY51" s="712" t="str">
        <f t="shared" si="9"/>
        <v>anual</v>
      </c>
      <c r="BZ51" s="713">
        <v>0</v>
      </c>
      <c r="CA51" s="709"/>
      <c r="CB51" s="419" t="s">
        <v>661</v>
      </c>
      <c r="CC51" s="420"/>
      <c r="CD51" s="420"/>
      <c r="CE51" s="431"/>
      <c r="CF51" s="432"/>
    </row>
    <row r="52" spans="1:84" ht="21" x14ac:dyDescent="0.35">
      <c r="A52" s="961">
        <v>81</v>
      </c>
      <c r="B52" s="627"/>
      <c r="C52" s="628"/>
      <c r="D52" s="751"/>
      <c r="E52" s="482">
        <f t="shared" si="8"/>
        <v>0</v>
      </c>
      <c r="F52" s="629">
        <v>0</v>
      </c>
      <c r="G52" s="630">
        <f t="shared" si="24"/>
        <v>0</v>
      </c>
      <c r="H52" s="1065">
        <f t="shared" si="21"/>
        <v>0</v>
      </c>
      <c r="I52" s="806">
        <f t="shared" si="22"/>
        <v>0</v>
      </c>
      <c r="J52" s="806">
        <f t="shared" si="23"/>
        <v>0</v>
      </c>
      <c r="K52" s="807" t="s">
        <v>15</v>
      </c>
      <c r="L52" s="807" t="s">
        <v>13</v>
      </c>
      <c r="M52" s="688" t="str">
        <f>VLOOKUP(I52,APORTES!$A$1:$B$100,2,0)</f>
        <v>2 DÍA HABIL</v>
      </c>
      <c r="N52" s="632">
        <v>0</v>
      </c>
      <c r="O52" s="633" t="s">
        <v>14</v>
      </c>
      <c r="P52" s="862"/>
      <c r="Q52" s="877"/>
      <c r="R52" s="889" t="s">
        <v>722</v>
      </c>
      <c r="S52" s="633" t="s">
        <v>16</v>
      </c>
      <c r="T52" s="204" t="s">
        <v>16</v>
      </c>
      <c r="U52" s="635">
        <v>4610</v>
      </c>
      <c r="V52" s="631"/>
      <c r="W52" s="636" t="s">
        <v>206</v>
      </c>
      <c r="X52" s="1259" t="s">
        <v>375</v>
      </c>
      <c r="Y52" s="637">
        <v>0</v>
      </c>
      <c r="Z52" s="633">
        <v>0</v>
      </c>
      <c r="AA52" s="633">
        <v>0</v>
      </c>
      <c r="AB52" s="633">
        <v>0</v>
      </c>
      <c r="AC52" s="638">
        <v>1149</v>
      </c>
      <c r="AD52" s="639">
        <v>0</v>
      </c>
      <c r="AE52" s="631" t="s">
        <v>23</v>
      </c>
      <c r="AF52" s="637"/>
      <c r="AG52" s="633"/>
      <c r="AH52" s="633"/>
      <c r="AI52" s="633"/>
      <c r="AJ52" s="638"/>
      <c r="AK52" s="638"/>
      <c r="AL52" s="634"/>
      <c r="AM52" s="640">
        <v>0</v>
      </c>
      <c r="AN52" s="638">
        <v>0</v>
      </c>
      <c r="AO52" s="638">
        <v>0</v>
      </c>
      <c r="AP52" s="638">
        <v>0</v>
      </c>
      <c r="AQ52" s="633"/>
      <c r="AR52" s="641" t="s">
        <v>23</v>
      </c>
      <c r="AS52" s="993"/>
      <c r="AT52" s="642"/>
      <c r="AU52" s="643"/>
      <c r="AV52" s="644"/>
      <c r="AW52" s="644"/>
      <c r="AX52" s="644"/>
      <c r="AY52" s="638"/>
      <c r="AZ52" s="638"/>
      <c r="BA52" s="1156"/>
      <c r="BB52" s="646" t="s">
        <v>306</v>
      </c>
      <c r="BC52" s="1160"/>
      <c r="BD52" s="647"/>
      <c r="BE52" s="647"/>
      <c r="BF52" s="1204"/>
      <c r="BG52" s="1118"/>
      <c r="BH52" s="648"/>
      <c r="BI52" s="633"/>
      <c r="BJ52" s="631"/>
      <c r="BK52" s="649"/>
      <c r="BL52" s="650"/>
      <c r="BM52" s="651"/>
      <c r="BN52" s="207" t="s">
        <v>374</v>
      </c>
      <c r="BO52" s="534" t="str">
        <f t="shared" ref="BO52:BO59" si="25">IF(BP52="N/A","no responsable",IF(BP52="si","BIMESTRAL",VLOOKUP(BQ52,$BR$244:$BT$246,3)))</f>
        <v>CUATRIMESTRAL</v>
      </c>
      <c r="BP52" s="417" t="s">
        <v>374</v>
      </c>
      <c r="BQ52" s="418">
        <v>1</v>
      </c>
      <c r="BR52" s="897" t="s">
        <v>374</v>
      </c>
      <c r="BS52" s="541"/>
      <c r="BT52" s="541"/>
      <c r="BU52" s="541"/>
      <c r="BV52" s="541"/>
      <c r="BW52" s="541"/>
      <c r="BX52" s="972">
        <v>0</v>
      </c>
      <c r="BY52" s="510" t="str">
        <f t="shared" si="9"/>
        <v>anual</v>
      </c>
      <c r="BZ52" s="654">
        <v>0</v>
      </c>
      <c r="CA52" s="651"/>
      <c r="CB52" s="419" t="s">
        <v>661</v>
      </c>
      <c r="CC52" s="420"/>
      <c r="CD52" s="420"/>
      <c r="CE52" s="431"/>
      <c r="CF52" s="432"/>
    </row>
    <row r="53" spans="1:84" ht="21" x14ac:dyDescent="0.35">
      <c r="A53" s="958">
        <v>83</v>
      </c>
      <c r="B53" s="982"/>
      <c r="C53" s="513"/>
      <c r="D53" s="748"/>
      <c r="E53" s="482">
        <f t="shared" ref="E53:E59" si="26">+AD53</f>
        <v>0</v>
      </c>
      <c r="F53" s="514">
        <v>0</v>
      </c>
      <c r="G53" s="754">
        <f t="shared" ref="G53:G59" si="27">IF(H53=0,0,IF(H53=1,1,11-H53))</f>
        <v>0</v>
      </c>
      <c r="H53" s="1060">
        <f t="shared" ref="H53:H63" si="28">MOD((VALUE(MID(TEXT(F53,"000000000000000"),15,1))*3+VALUE(MID(TEXT(F53,"000000000000000"),14,1))*7+VALUE(MID(TEXT(F53,"000000000000000"),13,1))*13+VALUE(MID(TEXT(F53,"000000000000000"),12,1))*17+VALUE(MID(TEXT(F53,"000000000000000"),11,1))*19+VALUE(MID(TEXT(F53,"000000000000000"),10,1))*23+VALUE(MID(TEXT(F53,"000000000000000"),9,1))*29+VALUE(MID(TEXT(F53,"000000000000000"),8,1))*37+VALUE(MID(TEXT(F53,"000000000000000"),7,1))*41+VALUE(MID(TEXT(F53,"000000000000000"),6,1))*43+VALUE(MID(TEXT(F53,"000000000000000"),5,1))*47+VALUE(MID(TEXT(F53,"000000000000000"),4,1))*53+VALUE(MID(TEXT(F53,"000000000000000"),3,1))*59+VALUE(MID(TEXT(F53,"000000000000000"),2,1))*67+VALUE(MID(TEXT(F53,"000000000000000"),1,1))*71),11)</f>
        <v>0</v>
      </c>
      <c r="I53" s="420">
        <f t="shared" ref="I53:I60" si="29">ROUND((((F53/100)-INT(F53/100))*100),0)</f>
        <v>0</v>
      </c>
      <c r="J53" s="420">
        <f t="shared" ref="J53:J60" si="30">ROUND((((F53/10)-INT(F53/10))*10),0)</f>
        <v>0</v>
      </c>
      <c r="K53" s="789" t="s">
        <v>15</v>
      </c>
      <c r="L53" s="789" t="s">
        <v>13</v>
      </c>
      <c r="M53" s="688" t="str">
        <f>VLOOKUP(I53,APORTES!$A$1:$B$100,2,0)</f>
        <v>2 DÍA HABIL</v>
      </c>
      <c r="N53" s="590">
        <v>0</v>
      </c>
      <c r="O53" s="411" t="s">
        <v>14</v>
      </c>
      <c r="Q53" s="756"/>
      <c r="R53" s="889" t="s">
        <v>722</v>
      </c>
      <c r="S53" s="411" t="s">
        <v>663</v>
      </c>
      <c r="T53" s="525" t="s">
        <v>693</v>
      </c>
      <c r="U53" s="592">
        <v>7490</v>
      </c>
      <c r="W53" s="755" t="s">
        <v>206</v>
      </c>
      <c r="X53" s="1264" t="s">
        <v>374</v>
      </c>
      <c r="Y53" s="519">
        <v>0</v>
      </c>
      <c r="Z53" s="411">
        <v>0</v>
      </c>
      <c r="AA53" s="411">
        <v>0</v>
      </c>
      <c r="AB53" s="411">
        <v>0</v>
      </c>
      <c r="AC53" s="413">
        <v>1186</v>
      </c>
      <c r="AD53" s="520">
        <v>0</v>
      </c>
      <c r="AE53" s="409" t="s">
        <v>23</v>
      </c>
      <c r="AF53" s="519"/>
      <c r="AL53" s="591"/>
      <c r="AM53" s="524">
        <v>0</v>
      </c>
      <c r="AN53" s="413">
        <v>0</v>
      </c>
      <c r="AO53" s="413">
        <v>0</v>
      </c>
      <c r="AP53" s="413">
        <v>0</v>
      </c>
      <c r="AR53" s="525" t="s">
        <v>23</v>
      </c>
      <c r="AS53" s="989"/>
      <c r="AT53" s="526"/>
      <c r="AU53" s="521"/>
      <c r="AV53" s="522"/>
      <c r="AW53" s="522"/>
      <c r="AX53" s="522"/>
      <c r="AY53" s="413"/>
      <c r="AZ53" s="413"/>
      <c r="BA53" s="527"/>
      <c r="BB53" s="646" t="s">
        <v>306</v>
      </c>
      <c r="BC53" s="1160"/>
      <c r="BD53" s="597"/>
      <c r="BE53" s="597"/>
      <c r="BF53" s="1204"/>
      <c r="BG53" s="1114"/>
      <c r="BH53" s="540"/>
      <c r="BK53" s="579"/>
      <c r="BL53" s="580"/>
      <c r="BM53" s="533"/>
      <c r="BN53" s="125" t="s">
        <v>374</v>
      </c>
      <c r="BO53" s="534" t="str">
        <f t="shared" si="25"/>
        <v>CUATRIMESTRAL</v>
      </c>
      <c r="BP53" s="417" t="s">
        <v>374</v>
      </c>
      <c r="BQ53" s="418">
        <v>1</v>
      </c>
      <c r="BR53" s="897" t="s">
        <v>374</v>
      </c>
      <c r="BS53" s="541"/>
      <c r="BT53" s="541"/>
      <c r="BU53" s="541"/>
      <c r="BV53" s="541"/>
      <c r="BW53" s="541"/>
      <c r="BX53" s="969">
        <v>0</v>
      </c>
      <c r="BY53" s="510" t="str">
        <f t="shared" si="9"/>
        <v>anual</v>
      </c>
      <c r="BZ53" s="535">
        <v>0</v>
      </c>
      <c r="CA53" s="533"/>
      <c r="CB53" s="419" t="s">
        <v>661</v>
      </c>
      <c r="CC53" s="420"/>
      <c r="CD53" s="420"/>
      <c r="CE53" s="431"/>
      <c r="CF53" s="432"/>
    </row>
    <row r="54" spans="1:84" ht="21.75" thickBot="1" x14ac:dyDescent="0.4">
      <c r="A54" s="963">
        <v>86</v>
      </c>
      <c r="B54" s="656"/>
      <c r="C54" s="657"/>
      <c r="D54" s="749"/>
      <c r="E54" s="482">
        <f t="shared" si="26"/>
        <v>0</v>
      </c>
      <c r="F54" s="658">
        <v>0</v>
      </c>
      <c r="G54" s="659">
        <f t="shared" si="27"/>
        <v>0</v>
      </c>
      <c r="H54" s="1067">
        <f t="shared" si="28"/>
        <v>0</v>
      </c>
      <c r="I54" s="797">
        <f t="shared" si="29"/>
        <v>0</v>
      </c>
      <c r="J54" s="797">
        <f t="shared" si="30"/>
        <v>0</v>
      </c>
      <c r="K54" s="798" t="s">
        <v>15</v>
      </c>
      <c r="L54" s="798" t="s">
        <v>13</v>
      </c>
      <c r="M54" s="688" t="str">
        <f>VLOOKUP(I54,APORTES!$A$1:$B$100,2,0)</f>
        <v>2 DÍA HABIL</v>
      </c>
      <c r="N54" s="661">
        <v>0</v>
      </c>
      <c r="O54" s="662" t="s">
        <v>14</v>
      </c>
      <c r="P54" s="863"/>
      <c r="Q54" s="878"/>
      <c r="R54" s="889" t="s">
        <v>722</v>
      </c>
      <c r="S54" s="225" t="s">
        <v>16</v>
      </c>
      <c r="T54" s="237" t="s">
        <v>16</v>
      </c>
      <c r="U54" s="664">
        <v>6910</v>
      </c>
      <c r="V54" s="660"/>
      <c r="W54" s="665" t="s">
        <v>206</v>
      </c>
      <c r="X54" s="1261" t="s">
        <v>375</v>
      </c>
      <c r="Y54" s="666">
        <v>0</v>
      </c>
      <c r="Z54" s="662">
        <v>0</v>
      </c>
      <c r="AA54" s="662">
        <v>0</v>
      </c>
      <c r="AB54" s="662">
        <v>0</v>
      </c>
      <c r="AC54" s="667">
        <v>1145</v>
      </c>
      <c r="AD54" s="668">
        <v>0</v>
      </c>
      <c r="AE54" s="660" t="s">
        <v>23</v>
      </c>
      <c r="AF54" s="672"/>
      <c r="AG54" s="673"/>
      <c r="AH54" s="673"/>
      <c r="AI54" s="673"/>
      <c r="AJ54" s="667"/>
      <c r="AK54" s="667"/>
      <c r="AL54" s="750"/>
      <c r="AM54" s="669">
        <v>0</v>
      </c>
      <c r="AN54" s="667">
        <v>0</v>
      </c>
      <c r="AO54" s="667">
        <v>0</v>
      </c>
      <c r="AP54" s="667">
        <v>0</v>
      </c>
      <c r="AQ54" s="662"/>
      <c r="AR54" s="670" t="s">
        <v>23</v>
      </c>
      <c r="AS54" s="991"/>
      <c r="AT54" s="321"/>
      <c r="AU54" s="672"/>
      <c r="AV54" s="673"/>
      <c r="AW54" s="673"/>
      <c r="AX54" s="673"/>
      <c r="AY54" s="667"/>
      <c r="AZ54" s="667"/>
      <c r="BA54" s="674"/>
      <c r="BB54" s="675" t="s">
        <v>306</v>
      </c>
      <c r="BC54" s="1160"/>
      <c r="BD54" s="676"/>
      <c r="BE54" s="676"/>
      <c r="BF54" s="1204"/>
      <c r="BG54" s="1122"/>
      <c r="BH54" s="940"/>
      <c r="BI54" s="662"/>
      <c r="BJ54" s="660"/>
      <c r="BK54" s="678"/>
      <c r="BL54" s="679"/>
      <c r="BM54" s="680"/>
      <c r="BN54" s="240" t="s">
        <v>374</v>
      </c>
      <c r="BO54" s="534" t="str">
        <f t="shared" si="25"/>
        <v>CUATRIMESTRAL</v>
      </c>
      <c r="BP54" s="417" t="s">
        <v>374</v>
      </c>
      <c r="BQ54" s="418">
        <v>1</v>
      </c>
      <c r="BR54" s="897" t="s">
        <v>374</v>
      </c>
      <c r="BS54" s="541"/>
      <c r="BT54" s="541"/>
      <c r="BU54" s="541"/>
      <c r="BV54" s="541"/>
      <c r="BW54" s="541"/>
      <c r="BX54" s="974">
        <v>0</v>
      </c>
      <c r="BY54" s="510" t="str">
        <f>IF(BZ54&gt;$BZ$3,"bimestral","anual")</f>
        <v>anual</v>
      </c>
      <c r="BZ54" s="683">
        <v>0</v>
      </c>
      <c r="CA54" s="680"/>
      <c r="CB54" s="419" t="s">
        <v>661</v>
      </c>
      <c r="CC54" s="420"/>
      <c r="CD54" s="420"/>
      <c r="CE54" s="431"/>
      <c r="CF54" s="432"/>
    </row>
    <row r="55" spans="1:84" ht="21" x14ac:dyDescent="0.35">
      <c r="A55" s="963">
        <v>87</v>
      </c>
      <c r="B55" s="656"/>
      <c r="C55" s="657"/>
      <c r="D55" s="749"/>
      <c r="E55" s="482">
        <f t="shared" si="26"/>
        <v>0</v>
      </c>
      <c r="F55" s="658">
        <v>0</v>
      </c>
      <c r="G55" s="659">
        <f t="shared" si="27"/>
        <v>0</v>
      </c>
      <c r="H55" s="1067">
        <f t="shared" si="28"/>
        <v>0</v>
      </c>
      <c r="I55" s="797">
        <f t="shared" si="29"/>
        <v>0</v>
      </c>
      <c r="J55" s="797">
        <f t="shared" si="30"/>
        <v>0</v>
      </c>
      <c r="K55" s="798" t="s">
        <v>15</v>
      </c>
      <c r="L55" s="798" t="s">
        <v>13</v>
      </c>
      <c r="M55" s="688" t="str">
        <f>VLOOKUP(I55,APORTES!$A$1:$B$100,2,0)</f>
        <v>2 DÍA HABIL</v>
      </c>
      <c r="N55" s="661">
        <v>0</v>
      </c>
      <c r="O55" s="662" t="s">
        <v>14</v>
      </c>
      <c r="P55" s="863"/>
      <c r="Q55" s="878"/>
      <c r="R55" s="889" t="s">
        <v>722</v>
      </c>
      <c r="S55" s="225" t="s">
        <v>16</v>
      </c>
      <c r="T55" s="237" t="s">
        <v>16</v>
      </c>
      <c r="U55" s="664">
        <v>6910</v>
      </c>
      <c r="V55" s="660"/>
      <c r="W55" s="665" t="s">
        <v>206</v>
      </c>
      <c r="X55" s="1261" t="s">
        <v>375</v>
      </c>
      <c r="Y55" s="666">
        <v>0</v>
      </c>
      <c r="Z55" s="662">
        <v>0</v>
      </c>
      <c r="AA55" s="662">
        <v>0</v>
      </c>
      <c r="AB55" s="662">
        <v>0</v>
      </c>
      <c r="AC55" s="667">
        <v>1145</v>
      </c>
      <c r="AD55" s="668">
        <v>0</v>
      </c>
      <c r="AE55" s="660" t="s">
        <v>23</v>
      </c>
      <c r="AF55" s="672"/>
      <c r="AG55" s="673"/>
      <c r="AH55" s="673"/>
      <c r="AI55" s="673"/>
      <c r="AJ55" s="667"/>
      <c r="AK55" s="667"/>
      <c r="AL55" s="750"/>
      <c r="AM55" s="669">
        <v>0</v>
      </c>
      <c r="AN55" s="667">
        <v>0</v>
      </c>
      <c r="AO55" s="667">
        <v>0</v>
      </c>
      <c r="AP55" s="667">
        <v>0</v>
      </c>
      <c r="AQ55" s="662"/>
      <c r="AR55" s="670" t="s">
        <v>23</v>
      </c>
      <c r="AS55" s="991"/>
      <c r="AT55" s="321"/>
      <c r="AU55" s="672"/>
      <c r="AV55" s="673"/>
      <c r="AW55" s="673"/>
      <c r="AX55" s="673"/>
      <c r="AY55" s="667"/>
      <c r="AZ55" s="667"/>
      <c r="BA55" s="674"/>
      <c r="BB55" s="675" t="s">
        <v>306</v>
      </c>
      <c r="BC55" s="1160"/>
      <c r="BD55" s="676"/>
      <c r="BE55" s="676"/>
      <c r="BF55" s="1204"/>
      <c r="BG55" s="1139"/>
      <c r="BH55" s="940"/>
      <c r="BI55" s="662"/>
      <c r="BJ55" s="660"/>
      <c r="BK55" s="883"/>
      <c r="BL55" s="884"/>
      <c r="BM55" s="680"/>
      <c r="BN55" s="240" t="s">
        <v>374</v>
      </c>
      <c r="BO55" s="534" t="str">
        <f t="shared" si="25"/>
        <v>CUATRIMESTRAL</v>
      </c>
      <c r="BP55" s="417" t="s">
        <v>374</v>
      </c>
      <c r="BQ55" s="418">
        <v>1</v>
      </c>
      <c r="BR55" s="897" t="s">
        <v>374</v>
      </c>
      <c r="BS55" s="541"/>
      <c r="BT55" s="541"/>
      <c r="BU55" s="541"/>
      <c r="BV55" s="541"/>
      <c r="BW55" s="541"/>
      <c r="BX55" s="974">
        <v>0</v>
      </c>
      <c r="BY55" s="510" t="str">
        <f>IF(BZ55&gt;$BZ$3,"bimestral","anual")</f>
        <v>anual</v>
      </c>
      <c r="BZ55" s="683">
        <v>0</v>
      </c>
      <c r="CA55" s="680"/>
      <c r="CB55" s="419" t="s">
        <v>661</v>
      </c>
      <c r="CC55" s="420"/>
      <c r="CD55" s="420"/>
      <c r="CE55" s="431"/>
      <c r="CF55" s="432"/>
    </row>
    <row r="56" spans="1:84" ht="21.75" thickBot="1" x14ac:dyDescent="0.4">
      <c r="A56" s="962">
        <v>88</v>
      </c>
      <c r="B56" s="684"/>
      <c r="C56" s="685"/>
      <c r="D56" s="757"/>
      <c r="E56" s="758">
        <f t="shared" si="26"/>
        <v>0</v>
      </c>
      <c r="F56" s="686">
        <v>0</v>
      </c>
      <c r="G56" s="687">
        <f t="shared" si="27"/>
        <v>0</v>
      </c>
      <c r="H56" s="1060">
        <f t="shared" si="28"/>
        <v>0</v>
      </c>
      <c r="I56" s="830">
        <f t="shared" si="29"/>
        <v>0</v>
      </c>
      <c r="J56" s="830">
        <f t="shared" si="30"/>
        <v>0</v>
      </c>
      <c r="K56" s="831" t="s">
        <v>15</v>
      </c>
      <c r="L56" s="831" t="s">
        <v>13</v>
      </c>
      <c r="M56" s="688" t="str">
        <f>VLOOKUP(I56,APORTES!$A$1:$B$100,2,0)</f>
        <v>2 DÍA HABIL</v>
      </c>
      <c r="N56" s="689">
        <v>0</v>
      </c>
      <c r="O56" s="690" t="s">
        <v>14</v>
      </c>
      <c r="P56" s="864" t="s">
        <v>205</v>
      </c>
      <c r="Q56" s="879"/>
      <c r="R56" s="889" t="s">
        <v>722</v>
      </c>
      <c r="S56" s="690" t="s">
        <v>16</v>
      </c>
      <c r="T56" s="903" t="s">
        <v>714</v>
      </c>
      <c r="U56" s="692">
        <v>6499</v>
      </c>
      <c r="V56" s="688"/>
      <c r="W56" s="693" t="s">
        <v>206</v>
      </c>
      <c r="X56" s="1260" t="s">
        <v>374</v>
      </c>
      <c r="Y56" s="694">
        <v>0</v>
      </c>
      <c r="Z56" s="690">
        <v>0</v>
      </c>
      <c r="AA56" s="690">
        <v>0</v>
      </c>
      <c r="AB56" s="690">
        <v>0</v>
      </c>
      <c r="AC56" s="695">
        <v>1203</v>
      </c>
      <c r="AD56" s="696">
        <v>0</v>
      </c>
      <c r="AE56" s="688" t="s">
        <v>23</v>
      </c>
      <c r="AF56" s="701"/>
      <c r="AG56" s="702"/>
      <c r="AH56" s="702"/>
      <c r="AI56" s="702"/>
      <c r="AJ56" s="695"/>
      <c r="AK56" s="695"/>
      <c r="AL56" s="717"/>
      <c r="AM56" s="698">
        <v>0</v>
      </c>
      <c r="AN56" s="695">
        <v>0</v>
      </c>
      <c r="AO56" s="695">
        <v>0</v>
      </c>
      <c r="AP56" s="695">
        <v>0</v>
      </c>
      <c r="AQ56" s="690"/>
      <c r="AR56" s="699" t="s">
        <v>23</v>
      </c>
      <c r="AS56" s="990"/>
      <c r="AT56" s="700"/>
      <c r="AU56" s="701"/>
      <c r="AV56" s="702"/>
      <c r="AW56" s="702"/>
      <c r="AX56" s="702"/>
      <c r="AY56" s="695"/>
      <c r="AZ56" s="695"/>
      <c r="BA56" s="703"/>
      <c r="BB56" s="704" t="s">
        <v>306</v>
      </c>
      <c r="BC56" s="1168"/>
      <c r="BD56" s="705"/>
      <c r="BE56" s="705"/>
      <c r="BF56" s="1212"/>
      <c r="BG56" s="1115"/>
      <c r="BH56" s="706"/>
      <c r="BI56" s="690"/>
      <c r="BJ56" s="688"/>
      <c r="BK56" s="885"/>
      <c r="BL56" s="886"/>
      <c r="BM56" s="709"/>
      <c r="BN56" s="897" t="s">
        <v>374</v>
      </c>
      <c r="BO56" s="710" t="str">
        <f t="shared" si="25"/>
        <v>no responsable</v>
      </c>
      <c r="BP56" s="541" t="s">
        <v>16</v>
      </c>
      <c r="BQ56" s="711">
        <v>0</v>
      </c>
      <c r="BR56" s="897" t="s">
        <v>374</v>
      </c>
      <c r="BS56" s="541"/>
      <c r="BT56" s="541"/>
      <c r="BU56" s="541"/>
      <c r="BV56" s="541"/>
      <c r="BW56" s="541"/>
      <c r="BX56" s="973">
        <v>0</v>
      </c>
      <c r="BY56" s="712" t="s">
        <v>374</v>
      </c>
      <c r="BZ56" s="713">
        <v>0</v>
      </c>
      <c r="CA56" s="709"/>
      <c r="CB56" s="419" t="s">
        <v>661</v>
      </c>
      <c r="CC56" s="420"/>
      <c r="CD56" s="420"/>
      <c r="CE56" s="431"/>
      <c r="CF56" s="432"/>
    </row>
    <row r="57" spans="1:84" ht="21" x14ac:dyDescent="0.35">
      <c r="A57" s="958">
        <v>89</v>
      </c>
      <c r="B57" s="714"/>
      <c r="C57" s="513"/>
      <c r="D57" s="748"/>
      <c r="E57" s="482">
        <f t="shared" si="26"/>
        <v>0</v>
      </c>
      <c r="F57" s="514">
        <v>0</v>
      </c>
      <c r="G57" s="716">
        <f t="shared" si="27"/>
        <v>0</v>
      </c>
      <c r="H57" s="1060">
        <f t="shared" si="28"/>
        <v>0</v>
      </c>
      <c r="I57" s="420">
        <f t="shared" si="29"/>
        <v>0</v>
      </c>
      <c r="J57" s="420">
        <f t="shared" si="30"/>
        <v>0</v>
      </c>
      <c r="K57" s="789" t="s">
        <v>15</v>
      </c>
      <c r="L57" s="789" t="s">
        <v>13</v>
      </c>
      <c r="M57" s="688" t="str">
        <f>VLOOKUP(I57,APORTES!$A$1:$B$100,2,0)</f>
        <v>2 DÍA HABIL</v>
      </c>
      <c r="N57" s="590">
        <v>0</v>
      </c>
      <c r="O57" s="411" t="s">
        <v>14</v>
      </c>
      <c r="P57" s="856" t="s">
        <v>205</v>
      </c>
      <c r="Q57" s="756"/>
      <c r="R57" s="889" t="s">
        <v>722</v>
      </c>
      <c r="S57" s="411">
        <v>9009123003</v>
      </c>
      <c r="T57" s="525" t="s">
        <v>692</v>
      </c>
      <c r="U57" s="592">
        <v>6499</v>
      </c>
      <c r="W57" s="518" t="s">
        <v>206</v>
      </c>
      <c r="X57" s="1256" t="s">
        <v>374</v>
      </c>
      <c r="Y57" s="519">
        <v>0</v>
      </c>
      <c r="Z57" s="411">
        <v>0</v>
      </c>
      <c r="AA57" s="411">
        <v>0</v>
      </c>
      <c r="AB57" s="411">
        <v>0</v>
      </c>
      <c r="AC57" s="413">
        <v>1186</v>
      </c>
      <c r="AD57" s="520">
        <v>0</v>
      </c>
      <c r="AE57" s="409" t="s">
        <v>23</v>
      </c>
      <c r="AF57" s="521"/>
      <c r="AG57" s="522"/>
      <c r="AH57" s="522"/>
      <c r="AI57" s="522"/>
      <c r="AL57" s="523"/>
      <c r="AM57" s="524">
        <v>0</v>
      </c>
      <c r="AN57" s="413">
        <v>0</v>
      </c>
      <c r="AO57" s="413">
        <v>0</v>
      </c>
      <c r="AP57" s="413">
        <v>0</v>
      </c>
      <c r="AR57" s="525" t="s">
        <v>23</v>
      </c>
      <c r="AS57" s="989"/>
      <c r="AT57" s="526"/>
      <c r="AU57" s="521"/>
      <c r="AV57" s="522"/>
      <c r="AW57" s="522"/>
      <c r="AX57" s="522"/>
      <c r="AY57" s="413"/>
      <c r="AZ57" s="413"/>
      <c r="BA57" s="527"/>
      <c r="BB57" s="646" t="s">
        <v>306</v>
      </c>
      <c r="BC57" s="1160"/>
      <c r="BD57" s="597"/>
      <c r="BE57" s="597"/>
      <c r="BF57" s="1204"/>
      <c r="BG57" s="1114"/>
      <c r="BH57" s="540"/>
      <c r="BK57" s="579"/>
      <c r="BL57" s="580"/>
      <c r="BM57" s="533"/>
      <c r="BN57" s="125" t="s">
        <v>374</v>
      </c>
      <c r="BO57" s="534" t="str">
        <f t="shared" si="25"/>
        <v>no responsable</v>
      </c>
      <c r="BP57" s="417" t="s">
        <v>16</v>
      </c>
      <c r="BQ57" s="418">
        <v>0</v>
      </c>
      <c r="BR57" s="897" t="s">
        <v>374</v>
      </c>
      <c r="BS57" s="541"/>
      <c r="BT57" s="541"/>
      <c r="BU57" s="541"/>
      <c r="BV57" s="541"/>
      <c r="BW57" s="541"/>
      <c r="BX57" s="969">
        <v>0</v>
      </c>
      <c r="BY57" s="510" t="s">
        <v>374</v>
      </c>
      <c r="BZ57" s="535">
        <v>0</v>
      </c>
      <c r="CA57" s="533"/>
      <c r="CB57" s="419" t="s">
        <v>661</v>
      </c>
      <c r="CC57" s="420"/>
      <c r="CD57" s="420"/>
      <c r="CE57" s="431"/>
      <c r="CF57" s="432"/>
    </row>
    <row r="58" spans="1:84" ht="21" x14ac:dyDescent="0.35">
      <c r="A58" s="958">
        <v>91</v>
      </c>
      <c r="B58" s="512"/>
      <c r="C58" s="513"/>
      <c r="D58" s="748"/>
      <c r="E58" s="482">
        <f t="shared" si="26"/>
        <v>0</v>
      </c>
      <c r="F58" s="514">
        <v>0</v>
      </c>
      <c r="G58" s="716">
        <f t="shared" si="27"/>
        <v>0</v>
      </c>
      <c r="H58" s="1060">
        <f t="shared" si="28"/>
        <v>0</v>
      </c>
      <c r="I58" s="420">
        <f t="shared" si="29"/>
        <v>0</v>
      </c>
      <c r="J58" s="420">
        <f t="shared" si="30"/>
        <v>0</v>
      </c>
      <c r="K58" s="789" t="s">
        <v>15</v>
      </c>
      <c r="L58" s="789" t="s">
        <v>13</v>
      </c>
      <c r="M58" s="688" t="str">
        <f>VLOOKUP(I58,APORTES!$A$1:$B$100,2,0)</f>
        <v>2 DÍA HABIL</v>
      </c>
      <c r="N58" s="590">
        <v>0</v>
      </c>
      <c r="O58" s="411" t="s">
        <v>685</v>
      </c>
      <c r="Q58" s="756"/>
      <c r="R58" s="889" t="s">
        <v>722</v>
      </c>
      <c r="S58" s="411" t="s">
        <v>16</v>
      </c>
      <c r="T58" s="22" t="s">
        <v>16</v>
      </c>
      <c r="U58" s="592">
        <v>510</v>
      </c>
      <c r="W58" s="518" t="s">
        <v>113</v>
      </c>
      <c r="X58" s="1256" t="s">
        <v>374</v>
      </c>
      <c r="Y58" s="912">
        <v>0</v>
      </c>
      <c r="Z58" s="907">
        <v>0</v>
      </c>
      <c r="AA58" s="907">
        <v>0</v>
      </c>
      <c r="AB58" s="907">
        <v>0</v>
      </c>
      <c r="AC58" s="869">
        <v>1201</v>
      </c>
      <c r="AD58" s="870">
        <v>0</v>
      </c>
      <c r="AE58" s="409" t="s">
        <v>23</v>
      </c>
      <c r="AF58" s="521"/>
      <c r="AG58" s="522"/>
      <c r="AH58" s="522"/>
      <c r="AI58" s="522"/>
      <c r="AL58" s="523"/>
      <c r="AM58" s="524">
        <v>0</v>
      </c>
      <c r="AN58" s="413">
        <v>0</v>
      </c>
      <c r="AO58" s="413">
        <v>0</v>
      </c>
      <c r="AP58" s="413">
        <v>0</v>
      </c>
      <c r="AR58" s="525" t="s">
        <v>23</v>
      </c>
      <c r="AS58" s="989"/>
      <c r="AT58" s="526"/>
      <c r="AU58" s="521"/>
      <c r="AV58" s="522"/>
      <c r="AW58" s="522"/>
      <c r="AX58" s="522"/>
      <c r="AY58" s="413"/>
      <c r="AZ58" s="413"/>
      <c r="BA58" s="527"/>
      <c r="BB58" s="528" t="s">
        <v>306</v>
      </c>
      <c r="BC58" s="1169"/>
      <c r="BD58" s="1081"/>
      <c r="BE58" s="759"/>
      <c r="BF58" s="1213"/>
      <c r="BG58" s="1123"/>
      <c r="BH58" s="540"/>
      <c r="BK58" s="579"/>
      <c r="BL58" s="580"/>
      <c r="BM58" s="533"/>
      <c r="BN58" s="125" t="s">
        <v>374</v>
      </c>
      <c r="BO58" s="534" t="str">
        <f t="shared" si="25"/>
        <v>no responsable</v>
      </c>
      <c r="BP58" s="417" t="s">
        <v>16</v>
      </c>
      <c r="BQ58" s="418">
        <v>0</v>
      </c>
      <c r="BR58" s="897" t="s">
        <v>374</v>
      </c>
      <c r="BS58" s="541"/>
      <c r="BT58" s="541"/>
      <c r="BU58" s="541"/>
      <c r="BV58" s="541"/>
      <c r="BW58" s="541"/>
      <c r="BX58" s="969">
        <v>0</v>
      </c>
      <c r="BY58" s="510" t="s">
        <v>374</v>
      </c>
      <c r="BZ58" s="535">
        <v>0</v>
      </c>
      <c r="CA58" s="533"/>
      <c r="CB58" s="419" t="s">
        <v>661</v>
      </c>
      <c r="CC58" s="420"/>
      <c r="CD58" s="420"/>
      <c r="CE58" s="431"/>
      <c r="CF58" s="432"/>
    </row>
    <row r="59" spans="1:84" ht="21" x14ac:dyDescent="0.35">
      <c r="A59" s="962">
        <v>92</v>
      </c>
      <c r="B59" s="684"/>
      <c r="C59" s="685"/>
      <c r="D59" s="757"/>
      <c r="E59" s="758">
        <f t="shared" si="26"/>
        <v>0</v>
      </c>
      <c r="F59" s="686">
        <v>0</v>
      </c>
      <c r="G59" s="687">
        <f t="shared" si="27"/>
        <v>0</v>
      </c>
      <c r="H59" s="1066">
        <f t="shared" si="28"/>
        <v>0</v>
      </c>
      <c r="I59" s="830">
        <f t="shared" si="29"/>
        <v>0</v>
      </c>
      <c r="J59" s="830">
        <f t="shared" si="30"/>
        <v>0</v>
      </c>
      <c r="K59" s="831" t="s">
        <v>15</v>
      </c>
      <c r="L59" s="831" t="s">
        <v>13</v>
      </c>
      <c r="M59" s="688" t="str">
        <f>VLOOKUP(I59,APORTES!$A$1:$B$100,2,0)</f>
        <v>2 DÍA HABIL</v>
      </c>
      <c r="N59" s="689">
        <v>0</v>
      </c>
      <c r="O59" s="690" t="s">
        <v>14</v>
      </c>
      <c r="P59" s="864" t="s">
        <v>205</v>
      </c>
      <c r="Q59" s="879"/>
      <c r="R59" s="889" t="s">
        <v>722</v>
      </c>
      <c r="S59" s="898">
        <v>9010065630</v>
      </c>
      <c r="T59" s="903" t="s">
        <v>692</v>
      </c>
      <c r="U59" s="692">
        <v>7490</v>
      </c>
      <c r="V59" s="688"/>
      <c r="W59" s="693" t="s">
        <v>206</v>
      </c>
      <c r="X59" s="1260" t="s">
        <v>374</v>
      </c>
      <c r="Y59" s="694">
        <v>0</v>
      </c>
      <c r="Z59" s="690">
        <v>0</v>
      </c>
      <c r="AA59" s="690">
        <v>0</v>
      </c>
      <c r="AB59" s="690">
        <v>0</v>
      </c>
      <c r="AC59" s="695">
        <v>1145</v>
      </c>
      <c r="AD59" s="696">
        <v>0</v>
      </c>
      <c r="AE59" s="688" t="s">
        <v>23</v>
      </c>
      <c r="AF59" s="701"/>
      <c r="AG59" s="702"/>
      <c r="AH59" s="702"/>
      <c r="AI59" s="702"/>
      <c r="AJ59" s="695"/>
      <c r="AK59" s="695"/>
      <c r="AL59" s="717"/>
      <c r="AM59" s="698">
        <v>0</v>
      </c>
      <c r="AN59" s="695">
        <v>0</v>
      </c>
      <c r="AO59" s="695">
        <v>0</v>
      </c>
      <c r="AP59" s="695">
        <v>0</v>
      </c>
      <c r="AQ59" s="690"/>
      <c r="AR59" s="699" t="s">
        <v>23</v>
      </c>
      <c r="AS59" s="990"/>
      <c r="AT59" s="851"/>
      <c r="AU59" s="701"/>
      <c r="AV59" s="702"/>
      <c r="AW59" s="702"/>
      <c r="AX59" s="702"/>
      <c r="AY59" s="695"/>
      <c r="AZ59" s="695"/>
      <c r="BA59" s="703"/>
      <c r="BB59" s="704" t="s">
        <v>306</v>
      </c>
      <c r="BC59" s="1164"/>
      <c r="BD59" s="1082"/>
      <c r="BE59" s="833"/>
      <c r="BF59" s="1208"/>
      <c r="BG59" s="1124"/>
      <c r="BH59" s="706"/>
      <c r="BI59" s="690"/>
      <c r="BJ59" s="688"/>
      <c r="BK59" s="707"/>
      <c r="BL59" s="708"/>
      <c r="BM59" s="709"/>
      <c r="BN59" s="897" t="s">
        <v>374</v>
      </c>
      <c r="BO59" s="710" t="str">
        <f t="shared" si="25"/>
        <v>no responsable</v>
      </c>
      <c r="BP59" s="541" t="s">
        <v>16</v>
      </c>
      <c r="BQ59" s="711">
        <v>0</v>
      </c>
      <c r="BR59" s="897" t="s">
        <v>374</v>
      </c>
      <c r="BS59" s="541"/>
      <c r="BT59" s="541"/>
      <c r="BU59" s="541"/>
      <c r="BV59" s="541"/>
      <c r="BW59" s="541"/>
      <c r="BX59" s="973">
        <v>0</v>
      </c>
      <c r="BY59" s="712" t="s">
        <v>374</v>
      </c>
      <c r="BZ59" s="713">
        <v>0</v>
      </c>
      <c r="CA59" s="709"/>
      <c r="CB59" s="419" t="s">
        <v>661</v>
      </c>
      <c r="CC59" s="420"/>
      <c r="CD59" s="420"/>
      <c r="CE59" s="431"/>
      <c r="CF59" s="432"/>
    </row>
    <row r="60" spans="1:84" ht="21" x14ac:dyDescent="0.35">
      <c r="A60" s="958">
        <v>93</v>
      </c>
      <c r="B60" s="512"/>
      <c r="C60" s="513"/>
      <c r="D60" s="748"/>
      <c r="E60" s="482">
        <f t="shared" ref="E60:E69" si="31">+AD60</f>
        <v>0</v>
      </c>
      <c r="F60" s="514">
        <v>0</v>
      </c>
      <c r="G60" s="716">
        <f t="shared" ref="G60:G64" si="32">IF(H60=0,0,IF(H60=1,1,11-H60))</f>
        <v>0</v>
      </c>
      <c r="H60" s="1060">
        <f t="shared" si="28"/>
        <v>0</v>
      </c>
      <c r="I60" s="420">
        <f t="shared" si="29"/>
        <v>0</v>
      </c>
      <c r="J60" s="420">
        <f t="shared" si="30"/>
        <v>0</v>
      </c>
      <c r="K60" s="789" t="s">
        <v>15</v>
      </c>
      <c r="L60" s="789" t="s">
        <v>13</v>
      </c>
      <c r="M60" s="688" t="str">
        <f>VLOOKUP(I60,APORTES!$A$1:$B$100,2,0)</f>
        <v>2 DÍA HABIL</v>
      </c>
      <c r="N60" s="590">
        <v>0</v>
      </c>
      <c r="O60" s="411" t="s">
        <v>14</v>
      </c>
      <c r="P60" s="856">
        <v>48445</v>
      </c>
      <c r="Q60" s="756"/>
      <c r="R60" s="1153" t="s">
        <v>711</v>
      </c>
      <c r="S60" s="411" t="s">
        <v>16</v>
      </c>
      <c r="T60" s="22" t="s">
        <v>16</v>
      </c>
      <c r="U60" s="592">
        <v>1410</v>
      </c>
      <c r="W60" s="518" t="s">
        <v>206</v>
      </c>
      <c r="X60" s="1256" t="s">
        <v>375</v>
      </c>
      <c r="Y60" s="519">
        <v>0</v>
      </c>
      <c r="Z60" s="411">
        <v>0</v>
      </c>
      <c r="AA60" s="411">
        <v>0</v>
      </c>
      <c r="AB60" s="411">
        <v>0</v>
      </c>
      <c r="AD60" s="520">
        <v>0</v>
      </c>
      <c r="AE60" s="409" t="s">
        <v>143</v>
      </c>
      <c r="AF60" s="521"/>
      <c r="AG60" s="522"/>
      <c r="AH60" s="522"/>
      <c r="AI60" s="522"/>
      <c r="AL60" s="523"/>
      <c r="AM60" s="524">
        <v>0</v>
      </c>
      <c r="AN60" s="413">
        <v>0</v>
      </c>
      <c r="AO60" s="413">
        <v>0</v>
      </c>
      <c r="AP60" s="413">
        <v>0</v>
      </c>
      <c r="AR60" s="525" t="s">
        <v>143</v>
      </c>
      <c r="AS60" s="989"/>
      <c r="AT60" s="322"/>
      <c r="AU60" s="521"/>
      <c r="AV60" s="522"/>
      <c r="AW60" s="522"/>
      <c r="AX60" s="522"/>
      <c r="AY60" s="413"/>
      <c r="AZ60" s="413"/>
      <c r="BA60" s="527"/>
      <c r="BB60" s="528" t="s">
        <v>306</v>
      </c>
      <c r="BC60" s="1161"/>
      <c r="BD60" s="426"/>
      <c r="BE60" s="759"/>
      <c r="BF60" s="1214"/>
      <c r="BG60" s="1123"/>
      <c r="BH60" s="940"/>
      <c r="BK60" s="579"/>
      <c r="BL60" s="580"/>
      <c r="BM60" s="533"/>
      <c r="BN60" s="125" t="s">
        <v>374</v>
      </c>
      <c r="BO60" s="534" t="s">
        <v>379</v>
      </c>
      <c r="BP60" s="417" t="s">
        <v>374</v>
      </c>
      <c r="BQ60" s="418">
        <v>0</v>
      </c>
      <c r="BR60" s="897" t="s">
        <v>374</v>
      </c>
      <c r="BS60" s="541"/>
      <c r="BT60" s="541"/>
      <c r="BU60" s="541"/>
      <c r="BV60" s="541"/>
      <c r="BW60" s="541"/>
      <c r="BX60" s="969">
        <v>0</v>
      </c>
      <c r="BY60" s="510" t="str">
        <f t="shared" ref="BY60:BY74" si="33">IF(BZ60&gt;$BZ$3,"bimestral","anual")</f>
        <v>bimestral</v>
      </c>
      <c r="BZ60" s="535">
        <v>45000000</v>
      </c>
      <c r="CA60" s="533"/>
      <c r="CB60" s="419" t="s">
        <v>661</v>
      </c>
      <c r="CC60" s="420"/>
      <c r="CD60" s="420"/>
      <c r="CE60" s="431"/>
      <c r="CF60" s="432"/>
    </row>
    <row r="61" spans="1:84" ht="21" x14ac:dyDescent="0.35">
      <c r="A61" s="958">
        <v>94</v>
      </c>
      <c r="B61" s="512"/>
      <c r="C61" s="513"/>
      <c r="D61" s="748"/>
      <c r="E61" s="482">
        <f t="shared" si="31"/>
        <v>0</v>
      </c>
      <c r="F61" s="760">
        <v>0</v>
      </c>
      <c r="G61" s="716"/>
      <c r="H61" s="1060">
        <f t="shared" si="28"/>
        <v>0</v>
      </c>
      <c r="I61" s="420"/>
      <c r="J61" s="420"/>
      <c r="K61" s="789" t="s">
        <v>15</v>
      </c>
      <c r="L61" s="789" t="s">
        <v>13</v>
      </c>
      <c r="M61" s="688" t="str">
        <f>VLOOKUP(I61,APORTES!$A$1:$B$100,2,0)</f>
        <v>2 DÍA HABIL</v>
      </c>
      <c r="N61" s="590">
        <v>0</v>
      </c>
      <c r="O61" s="411" t="s">
        <v>688</v>
      </c>
      <c r="P61" s="856" t="s">
        <v>205</v>
      </c>
      <c r="Q61" s="756"/>
      <c r="R61" s="889" t="s">
        <v>722</v>
      </c>
      <c r="S61" s="411" t="s">
        <v>16</v>
      </c>
      <c r="T61" s="22" t="s">
        <v>714</v>
      </c>
      <c r="U61" s="592">
        <v>1410</v>
      </c>
      <c r="W61" s="518" t="s">
        <v>206</v>
      </c>
      <c r="X61" s="1256" t="s">
        <v>374</v>
      </c>
      <c r="Y61" s="519">
        <v>0</v>
      </c>
      <c r="Z61" s="411">
        <v>0</v>
      </c>
      <c r="AA61" s="411">
        <v>0</v>
      </c>
      <c r="AB61" s="411">
        <v>0</v>
      </c>
      <c r="AC61" s="413">
        <v>1186</v>
      </c>
      <c r="AD61" s="520">
        <v>0</v>
      </c>
      <c r="AE61" s="409" t="s">
        <v>23</v>
      </c>
      <c r="AF61" s="521"/>
      <c r="AG61" s="522"/>
      <c r="AH61" s="522"/>
      <c r="AI61" s="522"/>
      <c r="AL61" s="523"/>
      <c r="AM61" s="524">
        <v>0</v>
      </c>
      <c r="AN61" s="413">
        <v>0</v>
      </c>
      <c r="AO61" s="413">
        <v>0</v>
      </c>
      <c r="AP61" s="413">
        <v>0</v>
      </c>
      <c r="AR61" s="525" t="s">
        <v>413</v>
      </c>
      <c r="AS61" s="989"/>
      <c r="AT61" s="322"/>
      <c r="AU61" s="521"/>
      <c r="AV61" s="522"/>
      <c r="AW61" s="522"/>
      <c r="AX61" s="522"/>
      <c r="AY61" s="413"/>
      <c r="AZ61" s="413"/>
      <c r="BA61" s="527"/>
      <c r="BB61" s="528" t="s">
        <v>306</v>
      </c>
      <c r="BC61" s="1161"/>
      <c r="BD61" s="426"/>
      <c r="BE61" s="759"/>
      <c r="BF61" s="1215"/>
      <c r="BG61" s="1123"/>
      <c r="BH61" s="31"/>
      <c r="BK61" s="579"/>
      <c r="BL61" s="580"/>
      <c r="BM61" s="533"/>
      <c r="BN61" s="125" t="s">
        <v>374</v>
      </c>
      <c r="BO61" s="124" t="s">
        <v>378</v>
      </c>
      <c r="BP61" s="417" t="s">
        <v>374</v>
      </c>
      <c r="BQ61" s="418">
        <v>0</v>
      </c>
      <c r="BR61" s="897" t="s">
        <v>374</v>
      </c>
      <c r="BS61" s="541"/>
      <c r="BT61" s="541"/>
      <c r="BU61" s="541"/>
      <c r="BV61" s="541"/>
      <c r="BW61" s="541"/>
      <c r="BX61" s="969">
        <v>0</v>
      </c>
      <c r="BY61" s="510" t="str">
        <f t="shared" si="33"/>
        <v>anual</v>
      </c>
      <c r="BZ61" s="535">
        <v>0</v>
      </c>
      <c r="CA61" s="533"/>
      <c r="CB61" s="419" t="s">
        <v>661</v>
      </c>
      <c r="CC61" s="420"/>
      <c r="CD61" s="420"/>
      <c r="CE61" s="431"/>
      <c r="CF61" s="432"/>
    </row>
    <row r="62" spans="1:84" ht="21" x14ac:dyDescent="0.35">
      <c r="A62" s="958">
        <v>95</v>
      </c>
      <c r="B62" s="512"/>
      <c r="C62" s="513"/>
      <c r="D62" s="748"/>
      <c r="E62" s="482">
        <f t="shared" si="31"/>
        <v>0</v>
      </c>
      <c r="F62" s="760">
        <v>0</v>
      </c>
      <c r="G62" s="716">
        <f t="shared" si="32"/>
        <v>0</v>
      </c>
      <c r="H62" s="1060">
        <f t="shared" si="28"/>
        <v>0</v>
      </c>
      <c r="I62" s="420">
        <f t="shared" ref="I62:I69" si="34">ROUND((((F62/100)-INT(F62/100))*100),0)</f>
        <v>0</v>
      </c>
      <c r="J62" s="420">
        <f t="shared" ref="J62:J69" si="35">ROUND((((F62/10)-INT(F62/10))*10),0)</f>
        <v>0</v>
      </c>
      <c r="K62" s="789" t="s">
        <v>15</v>
      </c>
      <c r="L62" s="789" t="s">
        <v>13</v>
      </c>
      <c r="M62" s="688" t="str">
        <f>VLOOKUP(I62,APORTES!$A$1:$B$100,2,0)</f>
        <v>2 DÍA HABIL</v>
      </c>
      <c r="N62" s="590">
        <v>0</v>
      </c>
      <c r="O62" s="411" t="s">
        <v>14</v>
      </c>
      <c r="P62" s="856" t="s">
        <v>205</v>
      </c>
      <c r="Q62" s="756"/>
      <c r="R62" s="889" t="s">
        <v>722</v>
      </c>
      <c r="S62" s="3" t="s">
        <v>712</v>
      </c>
      <c r="T62" s="22" t="s">
        <v>716</v>
      </c>
      <c r="U62" s="592">
        <v>7490</v>
      </c>
      <c r="W62" s="518" t="s">
        <v>206</v>
      </c>
      <c r="X62" s="1256" t="s">
        <v>374</v>
      </c>
      <c r="Y62" s="519">
        <v>0</v>
      </c>
      <c r="Z62" s="411">
        <v>0</v>
      </c>
      <c r="AA62" s="411">
        <v>0</v>
      </c>
      <c r="AB62" s="411">
        <v>0</v>
      </c>
      <c r="AD62" s="520">
        <v>0</v>
      </c>
      <c r="AE62" s="409" t="s">
        <v>23</v>
      </c>
      <c r="AF62" s="521"/>
      <c r="AG62" s="522"/>
      <c r="AH62" s="522"/>
      <c r="AI62" s="522"/>
      <c r="AL62" s="523"/>
      <c r="AM62" s="524">
        <v>0</v>
      </c>
      <c r="AN62" s="413">
        <v>0</v>
      </c>
      <c r="AO62" s="413">
        <v>0</v>
      </c>
      <c r="AP62" s="413">
        <v>0</v>
      </c>
      <c r="AR62" s="525" t="s">
        <v>413</v>
      </c>
      <c r="AS62" s="989"/>
      <c r="AT62" s="322"/>
      <c r="AU62" s="521"/>
      <c r="AV62" s="522"/>
      <c r="AW62" s="522"/>
      <c r="AX62" s="522"/>
      <c r="AY62" s="413"/>
      <c r="AZ62" s="413"/>
      <c r="BA62" s="527"/>
      <c r="BB62" s="528" t="s">
        <v>306</v>
      </c>
      <c r="BC62" s="1170"/>
      <c r="BD62" s="426"/>
      <c r="BE62" s="759"/>
      <c r="BF62" s="1216"/>
      <c r="BG62" s="1123"/>
      <c r="BH62" s="31"/>
      <c r="BK62" s="579"/>
      <c r="BL62" s="580"/>
      <c r="BM62" s="533"/>
      <c r="BN62" s="125" t="s">
        <v>374</v>
      </c>
      <c r="BO62" s="124" t="s">
        <v>378</v>
      </c>
      <c r="BP62" s="417" t="s">
        <v>374</v>
      </c>
      <c r="BQ62" s="418">
        <v>0</v>
      </c>
      <c r="BR62" s="897" t="s">
        <v>374</v>
      </c>
      <c r="BS62" s="541"/>
      <c r="BT62" s="541"/>
      <c r="BU62" s="541"/>
      <c r="BV62" s="541"/>
      <c r="BW62" s="541"/>
      <c r="BX62" s="969">
        <v>0</v>
      </c>
      <c r="BY62" s="510" t="str">
        <f t="shared" si="33"/>
        <v>anual</v>
      </c>
      <c r="BZ62" s="535">
        <v>0</v>
      </c>
      <c r="CA62" s="533"/>
      <c r="CB62" s="419" t="s">
        <v>661</v>
      </c>
      <c r="CC62" s="420"/>
      <c r="CD62" s="420"/>
      <c r="CE62" s="431"/>
      <c r="CF62" s="432"/>
    </row>
    <row r="63" spans="1:84" ht="21" x14ac:dyDescent="0.35">
      <c r="A63" s="958">
        <v>96</v>
      </c>
      <c r="B63" s="512"/>
      <c r="C63" s="513"/>
      <c r="D63" s="748"/>
      <c r="E63" s="482">
        <f t="shared" si="31"/>
        <v>0</v>
      </c>
      <c r="F63" s="760">
        <v>0</v>
      </c>
      <c r="G63" s="716">
        <f t="shared" si="32"/>
        <v>0</v>
      </c>
      <c r="H63" s="1060">
        <f t="shared" si="28"/>
        <v>0</v>
      </c>
      <c r="I63" s="420">
        <f t="shared" si="34"/>
        <v>0</v>
      </c>
      <c r="J63" s="420">
        <f t="shared" si="35"/>
        <v>0</v>
      </c>
      <c r="K63" s="789" t="s">
        <v>15</v>
      </c>
      <c r="L63" s="789" t="s">
        <v>13</v>
      </c>
      <c r="M63" s="688" t="str">
        <f>VLOOKUP(I63,APORTES!$A$1:$B$100,2,0)</f>
        <v>2 DÍA HABIL</v>
      </c>
      <c r="N63" s="590">
        <v>0</v>
      </c>
      <c r="O63" s="411" t="s">
        <v>14</v>
      </c>
      <c r="P63" s="856" t="s">
        <v>205</v>
      </c>
      <c r="Q63" s="756"/>
      <c r="R63" s="889" t="s">
        <v>722</v>
      </c>
      <c r="S63" s="3" t="s">
        <v>16</v>
      </c>
      <c r="T63" s="22" t="s">
        <v>16</v>
      </c>
      <c r="U63" s="592">
        <v>7490</v>
      </c>
      <c r="W63" s="518" t="s">
        <v>206</v>
      </c>
      <c r="X63" s="1256" t="s">
        <v>374</v>
      </c>
      <c r="Y63" s="519">
        <v>0</v>
      </c>
      <c r="Z63" s="411">
        <v>0</v>
      </c>
      <c r="AA63" s="411">
        <v>0</v>
      </c>
      <c r="AB63" s="411">
        <v>0</v>
      </c>
      <c r="AD63" s="520">
        <v>0</v>
      </c>
      <c r="AE63" s="409" t="s">
        <v>23</v>
      </c>
      <c r="AF63" s="521"/>
      <c r="AG63" s="522"/>
      <c r="AH63" s="522"/>
      <c r="AI63" s="522"/>
      <c r="AL63" s="523"/>
      <c r="AM63" s="524">
        <v>0</v>
      </c>
      <c r="AN63" s="413">
        <v>0</v>
      </c>
      <c r="AO63" s="413">
        <v>0</v>
      </c>
      <c r="AP63" s="413">
        <v>0</v>
      </c>
      <c r="AR63" s="525" t="s">
        <v>413</v>
      </c>
      <c r="AS63" s="989"/>
      <c r="AT63" s="322"/>
      <c r="AU63" s="521"/>
      <c r="AV63" s="522"/>
      <c r="AW63" s="522"/>
      <c r="AX63" s="522"/>
      <c r="AY63" s="413"/>
      <c r="AZ63" s="413"/>
      <c r="BA63" s="527"/>
      <c r="BB63" s="528" t="s">
        <v>306</v>
      </c>
      <c r="BC63" s="1161"/>
      <c r="BD63" s="426"/>
      <c r="BE63" s="759"/>
      <c r="BF63" s="1217"/>
      <c r="BG63" s="1123"/>
      <c r="BH63" s="31"/>
      <c r="BK63" s="579"/>
      <c r="BL63" s="580"/>
      <c r="BM63" s="533"/>
      <c r="BN63" s="125" t="s">
        <v>374</v>
      </c>
      <c r="BO63" s="124" t="s">
        <v>378</v>
      </c>
      <c r="BP63" s="417" t="s">
        <v>374</v>
      </c>
      <c r="BQ63" s="418">
        <v>0</v>
      </c>
      <c r="BR63" s="897" t="s">
        <v>374</v>
      </c>
      <c r="BS63" s="541"/>
      <c r="BT63" s="541"/>
      <c r="BU63" s="541"/>
      <c r="BV63" s="541"/>
      <c r="BW63" s="541"/>
      <c r="BX63" s="969">
        <v>0</v>
      </c>
      <c r="BY63" s="510" t="str">
        <f t="shared" si="33"/>
        <v>anual</v>
      </c>
      <c r="BZ63" s="535">
        <v>0</v>
      </c>
      <c r="CA63" s="533"/>
      <c r="CB63" s="419" t="s">
        <v>661</v>
      </c>
      <c r="CC63" s="420"/>
      <c r="CD63" s="420"/>
      <c r="CE63" s="431"/>
      <c r="CF63" s="432"/>
    </row>
    <row r="64" spans="1:84" ht="21" x14ac:dyDescent="0.35">
      <c r="A64" s="958">
        <v>97</v>
      </c>
      <c r="B64" s="512"/>
      <c r="C64" s="513"/>
      <c r="D64" s="748"/>
      <c r="E64" s="482">
        <f t="shared" si="31"/>
        <v>0</v>
      </c>
      <c r="F64" s="760">
        <v>0</v>
      </c>
      <c r="G64" s="716">
        <f t="shared" si="32"/>
        <v>0</v>
      </c>
      <c r="H64" s="1060">
        <f t="shared" ref="H64:H118" si="36">MOD((VALUE(MID(TEXT(F64,"000000000000000"),15,1))*3+VALUE(MID(TEXT(F64,"000000000000000"),14,1))*7+VALUE(MID(TEXT(F64,"000000000000000"),13,1))*13+VALUE(MID(TEXT(F64,"000000000000000"),12,1))*17+VALUE(MID(TEXT(F64,"000000000000000"),11,1))*19+VALUE(MID(TEXT(F64,"000000000000000"),10,1))*23+VALUE(MID(TEXT(F64,"000000000000000"),9,1))*29+VALUE(MID(TEXT(F64,"000000000000000"),8,1))*37+VALUE(MID(TEXT(F64,"000000000000000"),7,1))*41+VALUE(MID(TEXT(F64,"000000000000000"),6,1))*43+VALUE(MID(TEXT(F64,"000000000000000"),5,1))*47+VALUE(MID(TEXT(F64,"000000000000000"),4,1))*53+VALUE(MID(TEXT(F64,"000000000000000"),3,1))*59+VALUE(MID(TEXT(F64,"000000000000000"),2,1))*67+VALUE(MID(TEXT(F64,"000000000000000"),1,1))*71),11)</f>
        <v>0</v>
      </c>
      <c r="I64" s="420">
        <f t="shared" si="34"/>
        <v>0</v>
      </c>
      <c r="J64" s="420">
        <f t="shared" si="35"/>
        <v>0</v>
      </c>
      <c r="K64" s="789" t="s">
        <v>15</v>
      </c>
      <c r="L64" s="789" t="s">
        <v>13</v>
      </c>
      <c r="M64" s="688" t="str">
        <f>VLOOKUP(I64,APORTES!$A$1:$B$100,2,0)</f>
        <v>2 DÍA HABIL</v>
      </c>
      <c r="N64" s="590">
        <v>0</v>
      </c>
      <c r="O64" s="411" t="s">
        <v>14</v>
      </c>
      <c r="P64" s="856" t="s">
        <v>205</v>
      </c>
      <c r="Q64" s="756"/>
      <c r="R64" s="889" t="s">
        <v>722</v>
      </c>
      <c r="S64" s="3" t="s">
        <v>16</v>
      </c>
      <c r="T64" s="22" t="s">
        <v>16</v>
      </c>
      <c r="U64" s="592">
        <v>7490</v>
      </c>
      <c r="W64" s="518" t="s">
        <v>206</v>
      </c>
      <c r="X64" s="1256" t="s">
        <v>374</v>
      </c>
      <c r="Y64" s="519">
        <v>0</v>
      </c>
      <c r="Z64" s="411">
        <v>0</v>
      </c>
      <c r="AA64" s="411">
        <v>0</v>
      </c>
      <c r="AB64" s="411">
        <v>0</v>
      </c>
      <c r="AD64" s="520">
        <v>0</v>
      </c>
      <c r="AE64" s="409" t="s">
        <v>23</v>
      </c>
      <c r="AF64" s="521"/>
      <c r="AG64" s="522"/>
      <c r="AH64" s="522"/>
      <c r="AI64" s="522"/>
      <c r="AL64" s="523"/>
      <c r="AM64" s="524">
        <v>0</v>
      </c>
      <c r="AN64" s="413">
        <v>0</v>
      </c>
      <c r="AO64" s="413">
        <v>0</v>
      </c>
      <c r="AP64" s="413">
        <v>0</v>
      </c>
      <c r="AR64" s="525" t="s">
        <v>413</v>
      </c>
      <c r="AS64" s="989"/>
      <c r="AT64" s="322"/>
      <c r="AU64" s="521"/>
      <c r="AV64" s="522"/>
      <c r="AW64" s="522"/>
      <c r="AX64" s="522"/>
      <c r="AY64" s="413"/>
      <c r="AZ64" s="413"/>
      <c r="BA64" s="527"/>
      <c r="BB64" s="528" t="s">
        <v>306</v>
      </c>
      <c r="BC64" s="1161"/>
      <c r="BD64" s="426"/>
      <c r="BE64" s="759"/>
      <c r="BF64" s="1217"/>
      <c r="BG64" s="1123"/>
      <c r="BH64" s="31"/>
      <c r="BK64" s="579"/>
      <c r="BL64" s="580"/>
      <c r="BM64" s="533"/>
      <c r="BN64" s="125" t="s">
        <v>374</v>
      </c>
      <c r="BO64" s="124" t="s">
        <v>378</v>
      </c>
      <c r="BP64" s="417" t="s">
        <v>374</v>
      </c>
      <c r="BQ64" s="418">
        <v>0</v>
      </c>
      <c r="BR64" s="897" t="s">
        <v>374</v>
      </c>
      <c r="BS64" s="541"/>
      <c r="BT64" s="541"/>
      <c r="BU64" s="541"/>
      <c r="BV64" s="541"/>
      <c r="BW64" s="541"/>
      <c r="BX64" s="969">
        <v>0</v>
      </c>
      <c r="BY64" s="510" t="str">
        <f t="shared" si="33"/>
        <v>anual</v>
      </c>
      <c r="BZ64" s="535">
        <v>0</v>
      </c>
      <c r="CA64" s="533"/>
      <c r="CB64" s="419" t="s">
        <v>661</v>
      </c>
      <c r="CC64" s="420"/>
      <c r="CD64" s="420"/>
      <c r="CE64" s="431"/>
      <c r="CF64" s="432"/>
    </row>
    <row r="65" spans="1:84" ht="21" x14ac:dyDescent="0.35">
      <c r="A65" s="958">
        <v>101</v>
      </c>
      <c r="B65" s="512"/>
      <c r="C65" s="513"/>
      <c r="D65" s="748"/>
      <c r="E65" s="482">
        <f t="shared" si="31"/>
        <v>0</v>
      </c>
      <c r="F65" s="760">
        <v>0</v>
      </c>
      <c r="G65" s="716">
        <f t="shared" ref="G65:G74" si="37">IF(H65=0,0,IF(H65=1,1,11-H65))</f>
        <v>0</v>
      </c>
      <c r="H65" s="1060">
        <f t="shared" ref="H65:H69" si="38">MOD((VALUE(MID(TEXT(F65,"000000000000000"),15,1))*3+VALUE(MID(TEXT(F65,"000000000000000"),14,1))*7+VALUE(MID(TEXT(F65,"000000000000000"),13,1))*13+VALUE(MID(TEXT(F65,"000000000000000"),12,1))*17+VALUE(MID(TEXT(F65,"000000000000000"),11,1))*19+VALUE(MID(TEXT(F65,"000000000000000"),10,1))*23+VALUE(MID(TEXT(F65,"000000000000000"),9,1))*29+VALUE(MID(TEXT(F65,"000000000000000"),8,1))*37+VALUE(MID(TEXT(F65,"000000000000000"),7,1))*41+VALUE(MID(TEXT(F65,"000000000000000"),6,1))*43+VALUE(MID(TEXT(F65,"000000000000000"),5,1))*47+VALUE(MID(TEXT(F65,"000000000000000"),4,1))*53+VALUE(MID(TEXT(F65,"000000000000000"),3,1))*59+VALUE(MID(TEXT(F65,"000000000000000"),2,1))*67+VALUE(MID(TEXT(F65,"000000000000000"),1,1))*71),11)</f>
        <v>0</v>
      </c>
      <c r="I65" s="420">
        <f t="shared" si="34"/>
        <v>0</v>
      </c>
      <c r="J65" s="420">
        <f t="shared" si="35"/>
        <v>0</v>
      </c>
      <c r="K65" s="789" t="s">
        <v>15</v>
      </c>
      <c r="L65" s="789" t="s">
        <v>13</v>
      </c>
      <c r="M65" s="688" t="str">
        <f>VLOOKUP(I65,APORTES!$A$1:$B$100,2,0)</f>
        <v>2 DÍA HABIL</v>
      </c>
      <c r="N65" s="590">
        <v>0</v>
      </c>
      <c r="O65" s="411" t="s">
        <v>14</v>
      </c>
      <c r="P65" s="856">
        <v>55153</v>
      </c>
      <c r="Q65" s="756"/>
      <c r="R65" s="1153" t="s">
        <v>711</v>
      </c>
      <c r="S65" s="3" t="s">
        <v>16</v>
      </c>
      <c r="T65" s="22" t="s">
        <v>16</v>
      </c>
      <c r="U65" s="592">
        <v>2392</v>
      </c>
      <c r="W65" s="518" t="s">
        <v>206</v>
      </c>
      <c r="X65" s="1256" t="s">
        <v>374</v>
      </c>
      <c r="Y65" s="519">
        <v>0</v>
      </c>
      <c r="Z65" s="411">
        <v>0</v>
      </c>
      <c r="AA65" s="411">
        <v>0</v>
      </c>
      <c r="AB65" s="411">
        <v>0</v>
      </c>
      <c r="AD65" s="520">
        <v>0</v>
      </c>
      <c r="AE65" s="409" t="s">
        <v>143</v>
      </c>
      <c r="AF65" s="521"/>
      <c r="AG65" s="522"/>
      <c r="AH65" s="522"/>
      <c r="AI65" s="522"/>
      <c r="AL65" s="523"/>
      <c r="AM65" s="524">
        <v>0</v>
      </c>
      <c r="AN65" s="413">
        <v>0</v>
      </c>
      <c r="AO65" s="413">
        <v>0</v>
      </c>
      <c r="AP65" s="413">
        <v>0</v>
      </c>
      <c r="AR65" s="525" t="s">
        <v>413</v>
      </c>
      <c r="AS65" s="989"/>
      <c r="AT65" s="322"/>
      <c r="AU65" s="23"/>
      <c r="AV65" s="24"/>
      <c r="AW65" s="24"/>
      <c r="AX65" s="24"/>
      <c r="AY65" s="882"/>
      <c r="AZ65" s="413"/>
      <c r="BA65" s="51"/>
      <c r="BB65" s="528" t="s">
        <v>306</v>
      </c>
      <c r="BC65" s="1161"/>
      <c r="BD65" s="426"/>
      <c r="BE65" s="759"/>
      <c r="BF65" s="1218"/>
      <c r="BG65" s="1123"/>
      <c r="BH65" s="31"/>
      <c r="BK65" s="121"/>
      <c r="BL65" s="580"/>
      <c r="BM65" s="533"/>
      <c r="BN65" s="125" t="s">
        <v>374</v>
      </c>
      <c r="BO65" s="534" t="s">
        <v>379</v>
      </c>
      <c r="BP65" s="417" t="s">
        <v>374</v>
      </c>
      <c r="BQ65" s="418">
        <v>1</v>
      </c>
      <c r="BR65" s="897" t="s">
        <v>374</v>
      </c>
      <c r="BS65" s="541"/>
      <c r="BT65" s="541"/>
      <c r="BU65" s="541"/>
      <c r="BV65" s="541"/>
      <c r="BW65" s="541"/>
      <c r="BX65" s="969">
        <v>0</v>
      </c>
      <c r="BY65" s="510" t="str">
        <f t="shared" si="33"/>
        <v>anual</v>
      </c>
      <c r="BZ65" s="535">
        <v>0</v>
      </c>
      <c r="CA65" s="533"/>
      <c r="CB65" s="419" t="s">
        <v>661</v>
      </c>
      <c r="CC65" s="420"/>
      <c r="CD65" s="420"/>
      <c r="CE65" s="431"/>
      <c r="CF65" s="432"/>
    </row>
    <row r="66" spans="1:84" ht="21" x14ac:dyDescent="0.35">
      <c r="A66" s="958">
        <v>102</v>
      </c>
      <c r="B66" s="512"/>
      <c r="C66" s="513"/>
      <c r="D66" s="748"/>
      <c r="E66" s="482">
        <f t="shared" si="31"/>
        <v>0</v>
      </c>
      <c r="F66" s="760">
        <v>0</v>
      </c>
      <c r="G66" s="716">
        <f t="shared" si="37"/>
        <v>0</v>
      </c>
      <c r="H66" s="1060">
        <f t="shared" si="38"/>
        <v>0</v>
      </c>
      <c r="I66" s="420">
        <f t="shared" si="34"/>
        <v>0</v>
      </c>
      <c r="J66" s="420">
        <f t="shared" si="35"/>
        <v>0</v>
      </c>
      <c r="K66" s="789" t="s">
        <v>15</v>
      </c>
      <c r="L66" s="789" t="s">
        <v>13</v>
      </c>
      <c r="M66" s="688" t="str">
        <f>VLOOKUP(I66,APORTES!$A$1:$B$100,2,0)</f>
        <v>2 DÍA HABIL</v>
      </c>
      <c r="N66" s="590">
        <v>0</v>
      </c>
      <c r="O66" s="411" t="s">
        <v>14</v>
      </c>
      <c r="P66" s="866" t="s">
        <v>205</v>
      </c>
      <c r="Q66" s="756"/>
      <c r="R66" s="889" t="s">
        <v>722</v>
      </c>
      <c r="S66" s="3" t="s">
        <v>16</v>
      </c>
      <c r="T66" s="22" t="s">
        <v>16</v>
      </c>
      <c r="U66" s="592">
        <v>7490</v>
      </c>
      <c r="W66" s="518" t="s">
        <v>206</v>
      </c>
      <c r="X66" s="1256" t="s">
        <v>375</v>
      </c>
      <c r="Y66" s="21">
        <v>0</v>
      </c>
      <c r="Z66" s="3">
        <v>0</v>
      </c>
      <c r="AA66" s="3">
        <v>0</v>
      </c>
      <c r="AB66" s="3">
        <v>0</v>
      </c>
      <c r="AD66" s="520">
        <v>0</v>
      </c>
      <c r="AE66" s="1" t="s">
        <v>23</v>
      </c>
      <c r="AF66" s="521"/>
      <c r="AG66" s="522"/>
      <c r="AH66" s="522"/>
      <c r="AI66" s="522"/>
      <c r="AL66" s="523"/>
      <c r="AM66" s="524">
        <v>0</v>
      </c>
      <c r="AN66" s="413">
        <v>0</v>
      </c>
      <c r="AO66" s="413">
        <v>0</v>
      </c>
      <c r="AP66" s="413">
        <v>0</v>
      </c>
      <c r="AQ66" s="3"/>
      <c r="AR66" s="525" t="s">
        <v>413</v>
      </c>
      <c r="AS66" s="989"/>
      <c r="AT66" s="322"/>
      <c r="AU66" s="521"/>
      <c r="AV66" s="522"/>
      <c r="AW66" s="522"/>
      <c r="AX66" s="522"/>
      <c r="AY66" s="413"/>
      <c r="AZ66" s="413"/>
      <c r="BA66" s="527"/>
      <c r="BB66" s="528" t="s">
        <v>306</v>
      </c>
      <c r="BC66" s="1171"/>
      <c r="BD66" s="1081"/>
      <c r="BE66" s="759"/>
      <c r="BF66" s="1213"/>
      <c r="BG66" s="1123"/>
      <c r="BH66" s="940"/>
      <c r="BK66" s="121"/>
      <c r="BL66" s="122"/>
      <c r="BM66" s="533"/>
      <c r="BN66" s="125" t="s">
        <v>374</v>
      </c>
      <c r="BO66" s="124" t="s">
        <v>378</v>
      </c>
      <c r="BP66" s="417" t="s">
        <v>374</v>
      </c>
      <c r="BQ66" s="418">
        <v>1</v>
      </c>
      <c r="BR66" s="897" t="s">
        <v>374</v>
      </c>
      <c r="BS66" s="541"/>
      <c r="BT66" s="541"/>
      <c r="BU66" s="541"/>
      <c r="BV66" s="541"/>
      <c r="BW66" s="541"/>
      <c r="BX66" s="969">
        <v>0</v>
      </c>
      <c r="BY66" s="510" t="str">
        <f t="shared" si="33"/>
        <v>anual</v>
      </c>
      <c r="BZ66" s="535">
        <v>0</v>
      </c>
      <c r="CA66" s="533"/>
      <c r="CB66" s="419" t="s">
        <v>661</v>
      </c>
      <c r="CC66" s="420"/>
      <c r="CD66" s="420"/>
      <c r="CE66" s="431"/>
      <c r="CF66" s="432"/>
    </row>
    <row r="67" spans="1:84" ht="21" x14ac:dyDescent="0.35">
      <c r="A67" s="958">
        <v>103</v>
      </c>
      <c r="B67" s="512"/>
      <c r="C67" s="513"/>
      <c r="D67" s="748"/>
      <c r="E67" s="482">
        <f t="shared" si="31"/>
        <v>0</v>
      </c>
      <c r="F67" s="760">
        <v>0</v>
      </c>
      <c r="G67" s="716">
        <f t="shared" si="37"/>
        <v>0</v>
      </c>
      <c r="H67" s="1060">
        <f t="shared" si="38"/>
        <v>0</v>
      </c>
      <c r="I67" s="420">
        <f t="shared" si="34"/>
        <v>0</v>
      </c>
      <c r="J67" s="420">
        <f t="shared" si="35"/>
        <v>0</v>
      </c>
      <c r="K67" s="789" t="s">
        <v>15</v>
      </c>
      <c r="L67" s="789" t="s">
        <v>13</v>
      </c>
      <c r="M67" s="688" t="str">
        <f>VLOOKUP(I67,APORTES!$A$1:$B$100,2,0)</f>
        <v>2 DÍA HABIL</v>
      </c>
      <c r="N67" s="590">
        <v>0</v>
      </c>
      <c r="O67" s="411" t="s">
        <v>14</v>
      </c>
      <c r="P67" s="866">
        <v>45820</v>
      </c>
      <c r="Q67" s="756"/>
      <c r="R67" s="1153" t="s">
        <v>726</v>
      </c>
      <c r="S67" s="3" t="s">
        <v>16</v>
      </c>
      <c r="T67" s="22" t="s">
        <v>16</v>
      </c>
      <c r="U67" s="592">
        <v>811</v>
      </c>
      <c r="W67" s="518" t="s">
        <v>206</v>
      </c>
      <c r="X67" s="1256" t="s">
        <v>374</v>
      </c>
      <c r="Y67" s="519">
        <v>0</v>
      </c>
      <c r="Z67" s="411">
        <v>0</v>
      </c>
      <c r="AA67" s="411">
        <v>0</v>
      </c>
      <c r="AB67" s="411">
        <v>0</v>
      </c>
      <c r="AD67" s="520">
        <v>0</v>
      </c>
      <c r="AE67" s="1" t="s">
        <v>23</v>
      </c>
      <c r="AF67" s="521"/>
      <c r="AG67" s="522"/>
      <c r="AH67" s="522"/>
      <c r="AI67" s="522"/>
      <c r="AL67" s="523"/>
      <c r="AM67" s="524">
        <v>0</v>
      </c>
      <c r="AN67" s="413">
        <v>0</v>
      </c>
      <c r="AO67" s="413">
        <v>0</v>
      </c>
      <c r="AP67" s="413">
        <v>0</v>
      </c>
      <c r="AQ67" s="3"/>
      <c r="AR67" s="525" t="s">
        <v>413</v>
      </c>
      <c r="AS67" s="989"/>
      <c r="AT67" s="322"/>
      <c r="AU67" s="521"/>
      <c r="AV67" s="522"/>
      <c r="AW67" s="522"/>
      <c r="AX67" s="522"/>
      <c r="AY67" s="413"/>
      <c r="AZ67" s="413"/>
      <c r="BA67" s="527"/>
      <c r="BB67" s="528" t="s">
        <v>306</v>
      </c>
      <c r="BC67" s="1161"/>
      <c r="BD67" s="426"/>
      <c r="BE67" s="759"/>
      <c r="BF67" s="1218"/>
      <c r="BG67" s="1123"/>
      <c r="BH67" s="540"/>
      <c r="BK67" s="896"/>
      <c r="BL67" s="1102"/>
      <c r="BM67" s="897"/>
      <c r="BN67" s="125" t="s">
        <v>374</v>
      </c>
      <c r="BO67" s="124" t="s">
        <v>378</v>
      </c>
      <c r="BP67" s="417" t="s">
        <v>374</v>
      </c>
      <c r="BQ67" s="418">
        <v>1</v>
      </c>
      <c r="BR67" s="897" t="s">
        <v>374</v>
      </c>
      <c r="BS67" s="541"/>
      <c r="BT67" s="541"/>
      <c r="BU67" s="541"/>
      <c r="BV67" s="541"/>
      <c r="BW67" s="541"/>
      <c r="BX67" s="969">
        <v>0</v>
      </c>
      <c r="BY67" s="510" t="str">
        <f t="shared" si="33"/>
        <v>anual</v>
      </c>
      <c r="BZ67" s="535">
        <v>0</v>
      </c>
      <c r="CA67" s="533"/>
      <c r="CB67" s="419" t="s">
        <v>661</v>
      </c>
      <c r="CC67" s="420"/>
      <c r="CD67" s="420"/>
      <c r="CE67" s="431"/>
      <c r="CF67" s="432"/>
    </row>
    <row r="68" spans="1:84" ht="21" x14ac:dyDescent="0.35">
      <c r="A68" s="958">
        <v>104</v>
      </c>
      <c r="B68" s="512"/>
      <c r="C68" s="513"/>
      <c r="D68" s="748"/>
      <c r="E68" s="482">
        <f t="shared" si="31"/>
        <v>0</v>
      </c>
      <c r="F68" s="760">
        <v>0</v>
      </c>
      <c r="G68" s="716">
        <f t="shared" si="37"/>
        <v>0</v>
      </c>
      <c r="H68" s="1060">
        <f t="shared" si="38"/>
        <v>0</v>
      </c>
      <c r="I68" s="420">
        <f t="shared" si="34"/>
        <v>0</v>
      </c>
      <c r="J68" s="420">
        <f t="shared" si="35"/>
        <v>0</v>
      </c>
      <c r="K68" s="789" t="s">
        <v>15</v>
      </c>
      <c r="L68" s="789" t="s">
        <v>13</v>
      </c>
      <c r="M68" s="688" t="str">
        <f>VLOOKUP(I68,APORTES!$A$1:$B$100,2,0)</f>
        <v>2 DÍA HABIL</v>
      </c>
      <c r="N68" s="590">
        <v>0</v>
      </c>
      <c r="O68" s="411" t="s">
        <v>14</v>
      </c>
      <c r="P68" s="866" t="s">
        <v>205</v>
      </c>
      <c r="Q68" s="756"/>
      <c r="R68" s="1153" t="s">
        <v>711</v>
      </c>
      <c r="S68" s="3"/>
      <c r="T68" s="22" t="s">
        <v>16</v>
      </c>
      <c r="U68" s="592">
        <v>6820</v>
      </c>
      <c r="W68" s="518" t="s">
        <v>206</v>
      </c>
      <c r="X68" s="1256" t="s">
        <v>374</v>
      </c>
      <c r="Y68" s="519">
        <v>0</v>
      </c>
      <c r="Z68" s="411">
        <v>0</v>
      </c>
      <c r="AA68" s="411">
        <v>0</v>
      </c>
      <c r="AB68" s="411">
        <v>0</v>
      </c>
      <c r="AD68" s="520">
        <v>0</v>
      </c>
      <c r="AE68" s="1" t="s">
        <v>23</v>
      </c>
      <c r="AF68" s="521"/>
      <c r="AG68" s="522"/>
      <c r="AH68" s="522"/>
      <c r="AI68" s="522"/>
      <c r="AL68" s="523"/>
      <c r="AM68" s="524">
        <v>0</v>
      </c>
      <c r="AN68" s="413">
        <v>0</v>
      </c>
      <c r="AO68" s="413">
        <v>0</v>
      </c>
      <c r="AP68" s="413">
        <v>0</v>
      </c>
      <c r="AQ68" s="3"/>
      <c r="AR68" s="525" t="s">
        <v>413</v>
      </c>
      <c r="AS68" s="989"/>
      <c r="AT68" s="322"/>
      <c r="AU68" s="521"/>
      <c r="AV68" s="522"/>
      <c r="AW68" s="522"/>
      <c r="AX68" s="522"/>
      <c r="AY68" s="413"/>
      <c r="AZ68" s="413"/>
      <c r="BA68" s="527"/>
      <c r="BB68" s="528" t="s">
        <v>306</v>
      </c>
      <c r="BC68" s="1161"/>
      <c r="BD68" s="426"/>
      <c r="BE68" s="759"/>
      <c r="BF68" s="1218"/>
      <c r="BG68" s="1123"/>
      <c r="BH68" s="540"/>
      <c r="BK68" s="896"/>
      <c r="BL68" s="1102"/>
      <c r="BM68" s="897"/>
      <c r="BN68" s="125" t="s">
        <v>374</v>
      </c>
      <c r="BO68" s="124" t="s">
        <v>378</v>
      </c>
      <c r="BP68" s="417" t="s">
        <v>374</v>
      </c>
      <c r="BQ68" s="418">
        <v>1</v>
      </c>
      <c r="BR68" s="897" t="s">
        <v>374</v>
      </c>
      <c r="BS68" s="541"/>
      <c r="BT68" s="541"/>
      <c r="BU68" s="541"/>
      <c r="BV68" s="541"/>
      <c r="BW68" s="541"/>
      <c r="BX68" s="969">
        <v>0</v>
      </c>
      <c r="BY68" s="510" t="str">
        <f t="shared" si="33"/>
        <v>anual</v>
      </c>
      <c r="BZ68" s="535">
        <v>0</v>
      </c>
      <c r="CA68" s="533"/>
      <c r="CB68" s="419" t="s">
        <v>661</v>
      </c>
      <c r="CC68" s="420"/>
      <c r="CD68" s="420"/>
      <c r="CE68" s="431"/>
      <c r="CF68" s="432"/>
    </row>
    <row r="69" spans="1:84" ht="21" x14ac:dyDescent="0.35">
      <c r="A69" s="958">
        <v>105</v>
      </c>
      <c r="B69" s="512"/>
      <c r="C69" s="513"/>
      <c r="D69" s="748"/>
      <c r="E69" s="482">
        <f t="shared" si="31"/>
        <v>0</v>
      </c>
      <c r="F69" s="760">
        <v>0</v>
      </c>
      <c r="G69" s="716">
        <f t="shared" si="37"/>
        <v>0</v>
      </c>
      <c r="H69" s="1060">
        <f t="shared" si="38"/>
        <v>0</v>
      </c>
      <c r="I69" s="420">
        <f t="shared" si="34"/>
        <v>0</v>
      </c>
      <c r="J69" s="420">
        <f t="shared" si="35"/>
        <v>0</v>
      </c>
      <c r="K69" s="789" t="s">
        <v>15</v>
      </c>
      <c r="L69" s="789" t="s">
        <v>13</v>
      </c>
      <c r="M69" s="688" t="str">
        <f>VLOOKUP(I69,APORTES!$A$1:$B$100,2,0)</f>
        <v>2 DÍA HABIL</v>
      </c>
      <c r="N69" s="590">
        <v>0</v>
      </c>
      <c r="O69" s="411" t="s">
        <v>14</v>
      </c>
      <c r="P69" s="866">
        <v>54992</v>
      </c>
      <c r="Q69" s="756"/>
      <c r="R69" s="889" t="s">
        <v>722</v>
      </c>
      <c r="S69" s="3" t="s">
        <v>16</v>
      </c>
      <c r="T69" s="22" t="s">
        <v>16</v>
      </c>
      <c r="U69" s="592">
        <v>4610</v>
      </c>
      <c r="W69" s="518" t="s">
        <v>206</v>
      </c>
      <c r="X69" s="1256" t="s">
        <v>374</v>
      </c>
      <c r="Y69" s="519">
        <v>0</v>
      </c>
      <c r="Z69" s="411">
        <v>0</v>
      </c>
      <c r="AA69" s="411">
        <v>0</v>
      </c>
      <c r="AB69" s="411">
        <v>0</v>
      </c>
      <c r="AD69" s="520">
        <v>0</v>
      </c>
      <c r="AE69" s="1" t="s">
        <v>23</v>
      </c>
      <c r="AF69" s="521"/>
      <c r="AG69" s="522"/>
      <c r="AH69" s="522"/>
      <c r="AI69" s="522"/>
      <c r="AL69" s="523"/>
      <c r="AM69" s="524">
        <v>0</v>
      </c>
      <c r="AN69" s="413">
        <v>0</v>
      </c>
      <c r="AO69" s="413">
        <v>0</v>
      </c>
      <c r="AP69" s="413">
        <v>0</v>
      </c>
      <c r="AQ69" s="3"/>
      <c r="AR69" s="525" t="s">
        <v>413</v>
      </c>
      <c r="AS69" s="989"/>
      <c r="AT69" s="322"/>
      <c r="AU69" s="521"/>
      <c r="AV69" s="522"/>
      <c r="AW69" s="522"/>
      <c r="AX69" s="522"/>
      <c r="AY69" s="413"/>
      <c r="AZ69" s="413"/>
      <c r="BA69" s="527"/>
      <c r="BB69" s="528" t="s">
        <v>306</v>
      </c>
      <c r="BC69" s="1161"/>
      <c r="BD69" s="426"/>
      <c r="BE69" s="759"/>
      <c r="BF69" s="1218"/>
      <c r="BG69" s="1123"/>
      <c r="BH69" s="540"/>
      <c r="BK69" s="579"/>
      <c r="BL69" s="580"/>
      <c r="BM69" s="533"/>
      <c r="BN69" s="125" t="s">
        <v>374</v>
      </c>
      <c r="BO69" s="124" t="s">
        <v>378</v>
      </c>
      <c r="BP69" s="417" t="s">
        <v>374</v>
      </c>
      <c r="BQ69" s="418">
        <v>1</v>
      </c>
      <c r="BR69" s="897" t="s">
        <v>374</v>
      </c>
      <c r="BS69" s="541"/>
      <c r="BT69" s="541"/>
      <c r="BU69" s="541"/>
      <c r="BV69" s="541"/>
      <c r="BW69" s="541"/>
      <c r="BX69" s="969">
        <v>0</v>
      </c>
      <c r="BY69" s="510" t="str">
        <f t="shared" si="33"/>
        <v>anual</v>
      </c>
      <c r="BZ69" s="535">
        <v>0</v>
      </c>
      <c r="CA69" s="533"/>
      <c r="CB69" s="419" t="s">
        <v>661</v>
      </c>
      <c r="CC69" s="420"/>
      <c r="CD69" s="420"/>
      <c r="CE69" s="431"/>
      <c r="CF69" s="432"/>
    </row>
    <row r="70" spans="1:84" ht="21" x14ac:dyDescent="0.35">
      <c r="A70" s="958">
        <v>107</v>
      </c>
      <c r="B70" s="512"/>
      <c r="C70" s="513"/>
      <c r="D70" s="748"/>
      <c r="E70" s="482">
        <f>+AD70</f>
        <v>0</v>
      </c>
      <c r="F70" s="760">
        <v>0</v>
      </c>
      <c r="G70" s="716">
        <f t="shared" si="37"/>
        <v>0</v>
      </c>
      <c r="H70" s="1060">
        <f t="shared" ref="H70:H72" si="39">MOD((VALUE(MID(TEXT(F70,"000000000000000"),15,1))*3+VALUE(MID(TEXT(F70,"000000000000000"),14,1))*7+VALUE(MID(TEXT(F70,"000000000000000"),13,1))*13+VALUE(MID(TEXT(F70,"000000000000000"),12,1))*17+VALUE(MID(TEXT(F70,"000000000000000"),11,1))*19+VALUE(MID(TEXT(F70,"000000000000000"),10,1))*23+VALUE(MID(TEXT(F70,"000000000000000"),9,1))*29+VALUE(MID(TEXT(F70,"000000000000000"),8,1))*37+VALUE(MID(TEXT(F70,"000000000000000"),7,1))*41+VALUE(MID(TEXT(F70,"000000000000000"),6,1))*43+VALUE(MID(TEXT(F70,"000000000000000"),5,1))*47+VALUE(MID(TEXT(F70,"000000000000000"),4,1))*53+VALUE(MID(TEXT(F70,"000000000000000"),3,1))*59+VALUE(MID(TEXT(F70,"000000000000000"),2,1))*67+VALUE(MID(TEXT(F70,"000000000000000"),1,1))*71),11)</f>
        <v>0</v>
      </c>
      <c r="I70" s="420">
        <f t="shared" ref="I70:I72" si="40">ROUND((((F70/100)-INT(F70/100))*100),0)</f>
        <v>0</v>
      </c>
      <c r="J70" s="420">
        <f t="shared" ref="J70:J72" si="41">ROUND((((F70/10)-INT(F70/10))*10),0)</f>
        <v>0</v>
      </c>
      <c r="K70" s="789" t="s">
        <v>15</v>
      </c>
      <c r="L70" s="789" t="s">
        <v>13</v>
      </c>
      <c r="M70" s="688" t="str">
        <f>VLOOKUP(I70,APORTES!$A$1:$B$100,2,0)</f>
        <v>2 DÍA HABIL</v>
      </c>
      <c r="N70" s="590">
        <v>0</v>
      </c>
      <c r="O70" s="411" t="s">
        <v>14</v>
      </c>
      <c r="P70" s="866" t="s">
        <v>205</v>
      </c>
      <c r="Q70" s="756"/>
      <c r="R70" s="889" t="s">
        <v>722</v>
      </c>
      <c r="S70" s="3" t="s">
        <v>16</v>
      </c>
      <c r="T70" s="22" t="s">
        <v>16</v>
      </c>
      <c r="U70" s="592">
        <v>6810</v>
      </c>
      <c r="W70" s="518" t="s">
        <v>206</v>
      </c>
      <c r="X70" s="1256" t="s">
        <v>374</v>
      </c>
      <c r="Y70" s="912">
        <v>0</v>
      </c>
      <c r="Z70" s="907">
        <v>0</v>
      </c>
      <c r="AA70" s="907">
        <v>0</v>
      </c>
      <c r="AB70" s="907">
        <v>0</v>
      </c>
      <c r="AC70" s="869">
        <v>1201</v>
      </c>
      <c r="AD70" s="870">
        <v>0</v>
      </c>
      <c r="AE70" s="409" t="s">
        <v>23</v>
      </c>
      <c r="AF70" s="521"/>
      <c r="AG70" s="522"/>
      <c r="AH70" s="522"/>
      <c r="AI70" s="522"/>
      <c r="AL70" s="523"/>
      <c r="AM70" s="524">
        <v>0</v>
      </c>
      <c r="AN70" s="413">
        <v>0</v>
      </c>
      <c r="AO70" s="413">
        <v>0</v>
      </c>
      <c r="AP70" s="413">
        <v>0</v>
      </c>
      <c r="AQ70" s="3"/>
      <c r="AR70" s="525" t="s">
        <v>413</v>
      </c>
      <c r="AS70" s="989"/>
      <c r="AT70" s="322"/>
      <c r="AU70" s="521"/>
      <c r="AV70" s="522"/>
      <c r="AW70" s="522"/>
      <c r="AX70" s="522"/>
      <c r="AY70" s="413"/>
      <c r="AZ70" s="413"/>
      <c r="BA70" s="527"/>
      <c r="BB70" s="528" t="s">
        <v>306</v>
      </c>
      <c r="BC70" s="1169"/>
      <c r="BD70" s="1081"/>
      <c r="BE70" s="759"/>
      <c r="BF70" s="1213"/>
      <c r="BG70" s="1125"/>
      <c r="BH70" s="540"/>
      <c r="BK70" s="579"/>
      <c r="BL70" s="580"/>
      <c r="BM70" s="533"/>
      <c r="BN70" s="125" t="s">
        <v>374</v>
      </c>
      <c r="BO70" s="124" t="s">
        <v>378</v>
      </c>
      <c r="BP70" s="417" t="s">
        <v>374</v>
      </c>
      <c r="BQ70" s="418">
        <v>1</v>
      </c>
      <c r="BR70" s="897" t="s">
        <v>374</v>
      </c>
      <c r="BS70" s="541"/>
      <c r="BT70" s="541"/>
      <c r="BU70" s="541"/>
      <c r="BV70" s="541"/>
      <c r="BW70" s="541"/>
      <c r="BX70" s="969">
        <v>0</v>
      </c>
      <c r="BY70" s="510" t="str">
        <f t="shared" si="33"/>
        <v>anual</v>
      </c>
      <c r="BZ70" s="535">
        <v>0</v>
      </c>
      <c r="CA70" s="533"/>
      <c r="CB70" s="419" t="s">
        <v>661</v>
      </c>
      <c r="CC70" s="420"/>
      <c r="CD70" s="420"/>
      <c r="CE70" s="431"/>
      <c r="CF70" s="432"/>
    </row>
    <row r="71" spans="1:84" ht="21" x14ac:dyDescent="0.35">
      <c r="A71" s="958">
        <v>108</v>
      </c>
      <c r="B71" s="512"/>
      <c r="C71" s="513"/>
      <c r="D71" s="748"/>
      <c r="E71" s="482">
        <f t="shared" ref="E71:E72" si="42">+AD71</f>
        <v>0</v>
      </c>
      <c r="F71" s="760">
        <v>0</v>
      </c>
      <c r="G71" s="716">
        <f t="shared" si="37"/>
        <v>0</v>
      </c>
      <c r="H71" s="1060">
        <f t="shared" si="39"/>
        <v>0</v>
      </c>
      <c r="I71" s="420">
        <f t="shared" si="40"/>
        <v>0</v>
      </c>
      <c r="J71" s="420">
        <f t="shared" si="41"/>
        <v>0</v>
      </c>
      <c r="K71" s="11" t="s">
        <v>15</v>
      </c>
      <c r="L71" s="11" t="s">
        <v>13</v>
      </c>
      <c r="M71" s="688" t="str">
        <f>VLOOKUP(I71,APORTES!$A$1:$B$100,2,0)</f>
        <v>2 DÍA HABIL</v>
      </c>
      <c r="N71" s="590">
        <v>0</v>
      </c>
      <c r="O71" s="411" t="s">
        <v>14</v>
      </c>
      <c r="P71" s="866" t="s">
        <v>205</v>
      </c>
      <c r="Q71" s="756"/>
      <c r="R71" s="889" t="s">
        <v>722</v>
      </c>
      <c r="S71" s="3" t="s">
        <v>16</v>
      </c>
      <c r="T71" s="22" t="s">
        <v>16</v>
      </c>
      <c r="U71" s="592">
        <v>7490</v>
      </c>
      <c r="W71" s="518" t="s">
        <v>206</v>
      </c>
      <c r="X71" s="1256" t="s">
        <v>374</v>
      </c>
      <c r="Y71" s="21">
        <v>0</v>
      </c>
      <c r="Z71" s="3">
        <v>0</v>
      </c>
      <c r="AA71" s="3">
        <v>0</v>
      </c>
      <c r="AB71" s="3">
        <v>0</v>
      </c>
      <c r="AD71" s="520">
        <v>0</v>
      </c>
      <c r="AE71" s="1" t="s">
        <v>23</v>
      </c>
      <c r="AF71" s="521"/>
      <c r="AG71" s="522"/>
      <c r="AH71" s="522"/>
      <c r="AI71" s="522"/>
      <c r="AL71" s="523"/>
      <c r="AM71" s="524">
        <v>0</v>
      </c>
      <c r="AN71" s="413">
        <v>0</v>
      </c>
      <c r="AO71" s="413">
        <v>0</v>
      </c>
      <c r="AP71" s="413">
        <v>0</v>
      </c>
      <c r="AQ71" s="3"/>
      <c r="AR71" s="525" t="s">
        <v>413</v>
      </c>
      <c r="AS71" s="989"/>
      <c r="AT71" s="322"/>
      <c r="AU71" s="521"/>
      <c r="AV71" s="522"/>
      <c r="AW71" s="522"/>
      <c r="AX71" s="522"/>
      <c r="AY71" s="413"/>
      <c r="AZ71" s="413"/>
      <c r="BA71" s="527"/>
      <c r="BB71" s="528" t="s">
        <v>306</v>
      </c>
      <c r="BC71" s="1172"/>
      <c r="BD71" s="1083"/>
      <c r="BE71" s="759"/>
      <c r="BF71" s="1219"/>
      <c r="BG71" s="1125"/>
      <c r="BH71" s="540"/>
      <c r="BK71" s="579"/>
      <c r="BL71" s="580"/>
      <c r="BM71" s="533"/>
      <c r="BN71" s="125" t="s">
        <v>374</v>
      </c>
      <c r="BO71" s="124" t="s">
        <v>378</v>
      </c>
      <c r="BP71" s="417" t="s">
        <v>374</v>
      </c>
      <c r="BQ71" s="418">
        <v>1</v>
      </c>
      <c r="BR71" s="897" t="s">
        <v>374</v>
      </c>
      <c r="BS71" s="541"/>
      <c r="BT71" s="541"/>
      <c r="BU71" s="541"/>
      <c r="BV71" s="541"/>
      <c r="BW71" s="541"/>
      <c r="BX71" s="969">
        <v>0</v>
      </c>
      <c r="BY71" s="510" t="str">
        <f t="shared" si="33"/>
        <v>anual</v>
      </c>
      <c r="BZ71" s="535">
        <v>0</v>
      </c>
      <c r="CA71" s="533"/>
      <c r="CB71" s="419" t="s">
        <v>661</v>
      </c>
      <c r="CC71" s="420"/>
      <c r="CD71" s="420"/>
      <c r="CE71" s="431"/>
      <c r="CF71" s="432"/>
    </row>
    <row r="72" spans="1:84" ht="21" x14ac:dyDescent="0.35">
      <c r="A72" s="965">
        <v>109</v>
      </c>
      <c r="B72" s="718"/>
      <c r="C72" s="719"/>
      <c r="D72" s="753"/>
      <c r="E72" s="891">
        <f t="shared" si="42"/>
        <v>0</v>
      </c>
      <c r="F72" s="892">
        <v>0</v>
      </c>
      <c r="G72" s="716">
        <f t="shared" si="37"/>
        <v>0</v>
      </c>
      <c r="H72" s="1069">
        <f t="shared" si="39"/>
        <v>0</v>
      </c>
      <c r="I72" s="818">
        <f t="shared" si="40"/>
        <v>0</v>
      </c>
      <c r="J72" s="818">
        <f t="shared" si="41"/>
        <v>0</v>
      </c>
      <c r="K72" s="308" t="s">
        <v>15</v>
      </c>
      <c r="L72" s="308" t="s">
        <v>13</v>
      </c>
      <c r="M72" s="688" t="str">
        <f>VLOOKUP(I72,APORTES!$A$1:$B$100,2,0)</f>
        <v>2 DÍA HABIL</v>
      </c>
      <c r="N72" s="722">
        <v>0</v>
      </c>
      <c r="O72" s="723" t="s">
        <v>14</v>
      </c>
      <c r="P72" s="893" t="s">
        <v>205</v>
      </c>
      <c r="Q72" s="880"/>
      <c r="R72" s="889" t="s">
        <v>722</v>
      </c>
      <c r="S72" s="137" t="s">
        <v>712</v>
      </c>
      <c r="T72" s="149" t="s">
        <v>714</v>
      </c>
      <c r="U72" s="725">
        <v>6810</v>
      </c>
      <c r="V72" s="721"/>
      <c r="W72" s="726" t="s">
        <v>206</v>
      </c>
      <c r="X72" s="1263" t="s">
        <v>374</v>
      </c>
      <c r="Y72" s="727">
        <v>0</v>
      </c>
      <c r="Z72" s="723">
        <v>0</v>
      </c>
      <c r="AA72" s="723">
        <v>0</v>
      </c>
      <c r="AB72" s="723">
        <v>0</v>
      </c>
      <c r="AC72" s="728">
        <v>1179</v>
      </c>
      <c r="AD72" s="729">
        <v>0</v>
      </c>
      <c r="AE72" s="138" t="s">
        <v>23</v>
      </c>
      <c r="AF72" s="733"/>
      <c r="AG72" s="734"/>
      <c r="AH72" s="734"/>
      <c r="AI72" s="734"/>
      <c r="AJ72" s="728"/>
      <c r="AK72" s="728"/>
      <c r="AL72" s="746"/>
      <c r="AM72" s="730">
        <v>0</v>
      </c>
      <c r="AN72" s="728">
        <v>0</v>
      </c>
      <c r="AO72" s="728">
        <v>0</v>
      </c>
      <c r="AP72" s="728">
        <v>0</v>
      </c>
      <c r="AQ72" s="723"/>
      <c r="AR72" s="731" t="s">
        <v>23</v>
      </c>
      <c r="AS72" s="994"/>
      <c r="AT72" s="326"/>
      <c r="AU72" s="733"/>
      <c r="AV72" s="734"/>
      <c r="AW72" s="734"/>
      <c r="AX72" s="734"/>
      <c r="AY72" s="728"/>
      <c r="AZ72" s="728"/>
      <c r="BA72" s="735"/>
      <c r="BB72" s="528" t="s">
        <v>306</v>
      </c>
      <c r="BC72" s="1160"/>
      <c r="BD72" s="737"/>
      <c r="BE72" s="737"/>
      <c r="BF72" s="1204"/>
      <c r="BG72" s="1125"/>
      <c r="BH72" s="540"/>
      <c r="BK72" s="579"/>
      <c r="BL72" s="580"/>
      <c r="BM72" s="533"/>
      <c r="BN72" s="125" t="s">
        <v>374</v>
      </c>
      <c r="BO72" s="124" t="s">
        <v>378</v>
      </c>
      <c r="BP72" s="417" t="s">
        <v>374</v>
      </c>
      <c r="BQ72" s="418">
        <v>1</v>
      </c>
      <c r="BR72" s="897" t="s">
        <v>374</v>
      </c>
      <c r="BS72" s="541"/>
      <c r="BT72" s="541"/>
      <c r="BU72" s="541"/>
      <c r="BV72" s="541"/>
      <c r="BW72" s="541"/>
      <c r="BX72" s="969">
        <v>0</v>
      </c>
      <c r="BY72" s="510" t="str">
        <f t="shared" si="33"/>
        <v>anual</v>
      </c>
      <c r="BZ72" s="535">
        <v>0</v>
      </c>
      <c r="CA72" s="533"/>
      <c r="CB72" s="419" t="s">
        <v>661</v>
      </c>
      <c r="CC72" s="420"/>
      <c r="CD72" s="420"/>
      <c r="CE72" s="431"/>
      <c r="CF72" s="432"/>
    </row>
    <row r="73" spans="1:84" ht="21" x14ac:dyDescent="0.35">
      <c r="A73" s="958">
        <v>113</v>
      </c>
      <c r="B73" s="512"/>
      <c r="C73" s="513"/>
      <c r="D73" s="748"/>
      <c r="E73" s="482">
        <f t="shared" ref="E73:E82" si="43">+AD73</f>
        <v>0</v>
      </c>
      <c r="F73" s="760">
        <v>0</v>
      </c>
      <c r="G73" s="754">
        <f t="shared" si="37"/>
        <v>0</v>
      </c>
      <c r="H73" s="1060">
        <f t="shared" ref="H73:H82" si="44">MOD((VALUE(MID(TEXT(F73,"000000000000000"),15,1))*3+VALUE(MID(TEXT(F73,"000000000000000"),14,1))*7+VALUE(MID(TEXT(F73,"000000000000000"),13,1))*13+VALUE(MID(TEXT(F73,"000000000000000"),12,1))*17+VALUE(MID(TEXT(F73,"000000000000000"),11,1))*19+VALUE(MID(TEXT(F73,"000000000000000"),10,1))*23+VALUE(MID(TEXT(F73,"000000000000000"),9,1))*29+VALUE(MID(TEXT(F73,"000000000000000"),8,1))*37+VALUE(MID(TEXT(F73,"000000000000000"),7,1))*41+VALUE(MID(TEXT(F73,"000000000000000"),6,1))*43+VALUE(MID(TEXT(F73,"000000000000000"),5,1))*47+VALUE(MID(TEXT(F73,"000000000000000"),4,1))*53+VALUE(MID(TEXT(F73,"000000000000000"),3,1))*59+VALUE(MID(TEXT(F73,"000000000000000"),2,1))*67+VALUE(MID(TEXT(F73,"000000000000000"),1,1))*71),11)</f>
        <v>0</v>
      </c>
      <c r="I73" s="420">
        <f t="shared" ref="I73:I82" si="45">ROUND((((F73/100)-INT(F73/100))*100),0)</f>
        <v>0</v>
      </c>
      <c r="J73" s="420">
        <f t="shared" ref="J73:J82" si="46">ROUND((((F73/10)-INT(F73/10))*10),0)</f>
        <v>0</v>
      </c>
      <c r="K73" s="11" t="s">
        <v>15</v>
      </c>
      <c r="L73" s="11" t="s">
        <v>13</v>
      </c>
      <c r="M73" s="409" t="str">
        <f>VLOOKUP(I73,APORTES!$A$1:$B$100,2,0)</f>
        <v>2 DÍA HABIL</v>
      </c>
      <c r="N73" s="590">
        <v>0</v>
      </c>
      <c r="O73" s="411" t="s">
        <v>14</v>
      </c>
      <c r="P73" s="866" t="s">
        <v>205</v>
      </c>
      <c r="Q73" s="756"/>
      <c r="R73" s="889" t="s">
        <v>722</v>
      </c>
      <c r="S73" s="3" t="s">
        <v>16</v>
      </c>
      <c r="T73" s="22" t="s">
        <v>16</v>
      </c>
      <c r="U73" s="592">
        <v>7490</v>
      </c>
      <c r="W73" s="755" t="s">
        <v>206</v>
      </c>
      <c r="X73" s="1264" t="s">
        <v>374</v>
      </c>
      <c r="Y73" s="21">
        <v>0</v>
      </c>
      <c r="Z73" s="3">
        <v>0</v>
      </c>
      <c r="AA73" s="3">
        <v>0</v>
      </c>
      <c r="AB73" s="411">
        <v>0</v>
      </c>
      <c r="AD73" s="520">
        <v>0</v>
      </c>
      <c r="AE73" s="1" t="s">
        <v>23</v>
      </c>
      <c r="AF73" s="521"/>
      <c r="AG73" s="522"/>
      <c r="AH73" s="522"/>
      <c r="AI73" s="522"/>
      <c r="AL73" s="523"/>
      <c r="AM73" s="524">
        <v>0</v>
      </c>
      <c r="AN73" s="413">
        <v>0</v>
      </c>
      <c r="AO73" s="413">
        <v>0</v>
      </c>
      <c r="AP73" s="413">
        <v>0</v>
      </c>
      <c r="AQ73" s="3"/>
      <c r="AR73" s="525" t="s">
        <v>23</v>
      </c>
      <c r="AS73" s="989"/>
      <c r="AT73" s="322"/>
      <c r="AU73" s="521"/>
      <c r="AV73" s="522"/>
      <c r="AW73" s="522"/>
      <c r="AX73" s="522"/>
      <c r="AY73" s="413"/>
      <c r="AZ73" s="413"/>
      <c r="BA73" s="527"/>
      <c r="BB73" s="894" t="s">
        <v>306</v>
      </c>
      <c r="BC73" s="1171"/>
      <c r="BD73" s="1081"/>
      <c r="BE73" s="759"/>
      <c r="BF73" s="1213"/>
      <c r="BG73" s="1125"/>
      <c r="BH73" s="540"/>
      <c r="BK73" s="579"/>
      <c r="BL73" s="580"/>
      <c r="BM73" s="533"/>
      <c r="BN73" s="125" t="s">
        <v>374</v>
      </c>
      <c r="BO73" s="124" t="s">
        <v>378</v>
      </c>
      <c r="BP73" s="417" t="s">
        <v>374</v>
      </c>
      <c r="BQ73" s="418">
        <v>1</v>
      </c>
      <c r="BR73" s="897" t="s">
        <v>374</v>
      </c>
      <c r="BS73" s="541"/>
      <c r="BT73" s="541"/>
      <c r="BU73" s="541"/>
      <c r="BV73" s="541"/>
      <c r="BW73" s="541"/>
      <c r="BX73" s="969">
        <v>0</v>
      </c>
      <c r="BY73" s="510" t="str">
        <f t="shared" si="33"/>
        <v>anual</v>
      </c>
      <c r="BZ73" s="535">
        <v>0</v>
      </c>
      <c r="CA73" s="533"/>
      <c r="CB73" s="411" t="s">
        <v>661</v>
      </c>
      <c r="CC73" s="420"/>
      <c r="CD73" s="420"/>
      <c r="CE73" s="431"/>
      <c r="CF73" s="432"/>
    </row>
    <row r="74" spans="1:84" ht="21" x14ac:dyDescent="0.35">
      <c r="A74" s="958">
        <v>114</v>
      </c>
      <c r="B74" s="512"/>
      <c r="C74" s="513"/>
      <c r="D74" s="748"/>
      <c r="E74" s="482">
        <f t="shared" si="43"/>
        <v>0</v>
      </c>
      <c r="F74" s="760">
        <v>0</v>
      </c>
      <c r="G74" s="754">
        <f t="shared" si="37"/>
        <v>0</v>
      </c>
      <c r="H74" s="1060">
        <f t="shared" si="44"/>
        <v>0</v>
      </c>
      <c r="I74" s="420">
        <f t="shared" si="45"/>
        <v>0</v>
      </c>
      <c r="J74" s="420">
        <f t="shared" si="46"/>
        <v>0</v>
      </c>
      <c r="K74" s="11" t="s">
        <v>15</v>
      </c>
      <c r="L74" s="11" t="s">
        <v>13</v>
      </c>
      <c r="M74" s="409" t="str">
        <f>VLOOKUP(I74,APORTES!$A$1:$B$100,2,0)</f>
        <v>2 DÍA HABIL</v>
      </c>
      <c r="N74" s="590">
        <v>0</v>
      </c>
      <c r="O74" s="411" t="s">
        <v>14</v>
      </c>
      <c r="P74" s="866" t="s">
        <v>205</v>
      </c>
      <c r="Q74" s="756"/>
      <c r="R74" s="889" t="s">
        <v>722</v>
      </c>
      <c r="S74" s="3" t="s">
        <v>16</v>
      </c>
      <c r="T74" s="22" t="s">
        <v>16</v>
      </c>
      <c r="U74" s="592">
        <v>3511</v>
      </c>
      <c r="W74" s="755" t="s">
        <v>206</v>
      </c>
      <c r="X74" s="1264" t="s">
        <v>374</v>
      </c>
      <c r="Y74" s="21">
        <v>0</v>
      </c>
      <c r="Z74" s="3">
        <v>0</v>
      </c>
      <c r="AA74" s="3">
        <v>0</v>
      </c>
      <c r="AB74" s="3">
        <v>0</v>
      </c>
      <c r="AD74" s="28">
        <v>0</v>
      </c>
      <c r="AE74" s="1" t="s">
        <v>23</v>
      </c>
      <c r="AF74" s="521"/>
      <c r="AG74" s="522"/>
      <c r="AH74" s="522"/>
      <c r="AI74" s="522"/>
      <c r="AL74" s="523"/>
      <c r="AM74" s="524">
        <v>0</v>
      </c>
      <c r="AN74" s="413">
        <v>0</v>
      </c>
      <c r="AO74" s="413">
        <v>0</v>
      </c>
      <c r="AP74" s="413">
        <v>0</v>
      </c>
      <c r="AQ74" s="3"/>
      <c r="AR74" s="525" t="s">
        <v>23</v>
      </c>
      <c r="AS74" s="989"/>
      <c r="AT74" s="322"/>
      <c r="AU74" s="521"/>
      <c r="AV74" s="522"/>
      <c r="AW74" s="522"/>
      <c r="AX74" s="522"/>
      <c r="AY74" s="413"/>
      <c r="AZ74" s="413"/>
      <c r="BA74" s="527"/>
      <c r="BB74" s="894" t="s">
        <v>306</v>
      </c>
      <c r="BC74" s="1161"/>
      <c r="BD74" s="597"/>
      <c r="BE74" s="597"/>
      <c r="BF74" s="1218"/>
      <c r="BG74" s="1125"/>
      <c r="BH74" s="540"/>
      <c r="BK74" s="579"/>
      <c r="BL74" s="580"/>
      <c r="BM74" s="533"/>
      <c r="BN74" s="125" t="s">
        <v>374</v>
      </c>
      <c r="BO74" s="124" t="s">
        <v>378</v>
      </c>
      <c r="BP74" s="417" t="s">
        <v>374</v>
      </c>
      <c r="BQ74" s="418">
        <v>1</v>
      </c>
      <c r="BR74" s="897" t="s">
        <v>374</v>
      </c>
      <c r="BS74" s="541"/>
      <c r="BT74" s="541"/>
      <c r="BU74" s="541"/>
      <c r="BV74" s="541"/>
      <c r="BW74" s="541"/>
      <c r="BX74" s="969">
        <v>0</v>
      </c>
      <c r="BY74" s="510" t="str">
        <f t="shared" si="33"/>
        <v>anual</v>
      </c>
      <c r="BZ74" s="535">
        <v>0</v>
      </c>
      <c r="CA74" s="533"/>
      <c r="CB74" s="411" t="s">
        <v>661</v>
      </c>
      <c r="CC74" s="420"/>
      <c r="CD74" s="420"/>
      <c r="CE74" s="431"/>
      <c r="CF74" s="432"/>
    </row>
    <row r="75" spans="1:84" ht="21" x14ac:dyDescent="0.35">
      <c r="A75" s="958">
        <v>115</v>
      </c>
      <c r="B75" s="512"/>
      <c r="C75" s="513"/>
      <c r="D75" s="748"/>
      <c r="E75" s="482">
        <f t="shared" si="43"/>
        <v>0</v>
      </c>
      <c r="F75" s="760">
        <v>0</v>
      </c>
      <c r="G75" s="754">
        <f t="shared" ref="G75" si="47">IF(H75=0,0,IF(H75=1,1,11-H75))</f>
        <v>0</v>
      </c>
      <c r="H75" s="1060">
        <f t="shared" si="44"/>
        <v>0</v>
      </c>
      <c r="I75" s="420">
        <f t="shared" si="45"/>
        <v>0</v>
      </c>
      <c r="J75" s="420">
        <f t="shared" si="46"/>
        <v>0</v>
      </c>
      <c r="K75" s="11" t="s">
        <v>15</v>
      </c>
      <c r="L75" s="11" t="s">
        <v>13</v>
      </c>
      <c r="M75" s="409" t="str">
        <f>VLOOKUP(I75,APORTES!$A$1:$B$100,2,0)</f>
        <v>2 DÍA HABIL</v>
      </c>
      <c r="N75" s="590">
        <v>0</v>
      </c>
      <c r="O75" s="411" t="s">
        <v>14</v>
      </c>
      <c r="P75" s="866" t="s">
        <v>205</v>
      </c>
      <c r="Q75" s="756"/>
      <c r="R75" s="889" t="s">
        <v>722</v>
      </c>
      <c r="S75" s="3" t="s">
        <v>16</v>
      </c>
      <c r="T75" s="22" t="s">
        <v>16</v>
      </c>
      <c r="U75" s="592">
        <v>7020</v>
      </c>
      <c r="W75" s="755" t="s">
        <v>206</v>
      </c>
      <c r="X75" s="1264" t="s">
        <v>375</v>
      </c>
      <c r="Y75" s="519">
        <v>0</v>
      </c>
      <c r="Z75" s="411">
        <v>0</v>
      </c>
      <c r="AA75" s="411">
        <v>0</v>
      </c>
      <c r="AB75" s="411">
        <v>0</v>
      </c>
      <c r="AD75" s="520">
        <v>0</v>
      </c>
      <c r="AE75" s="409" t="s">
        <v>23</v>
      </c>
      <c r="AF75" s="521"/>
      <c r="AG75" s="522"/>
      <c r="AH75" s="522"/>
      <c r="AI75" s="522"/>
      <c r="AL75" s="523"/>
      <c r="AM75" s="524">
        <v>0</v>
      </c>
      <c r="AN75" s="413">
        <v>0</v>
      </c>
      <c r="AO75" s="413">
        <v>0</v>
      </c>
      <c r="AP75" s="413">
        <v>0</v>
      </c>
      <c r="AR75" s="525" t="s">
        <v>413</v>
      </c>
      <c r="AS75" s="989"/>
      <c r="AT75" s="322"/>
      <c r="AU75" s="521"/>
      <c r="AV75" s="522"/>
      <c r="AW75" s="522"/>
      <c r="AX75" s="522"/>
      <c r="AY75" s="413"/>
      <c r="AZ75" s="413"/>
      <c r="BA75" s="527"/>
      <c r="BB75" s="894" t="s">
        <v>306</v>
      </c>
      <c r="BC75" s="1161"/>
      <c r="BD75" s="426"/>
      <c r="BE75" s="759"/>
      <c r="BF75" s="1220"/>
      <c r="BG75" s="1125"/>
      <c r="BH75" s="31"/>
      <c r="BK75" s="579"/>
      <c r="BL75" s="580"/>
      <c r="BM75" s="533"/>
      <c r="BN75" s="125" t="s">
        <v>374</v>
      </c>
      <c r="BO75" s="124" t="s">
        <v>378</v>
      </c>
      <c r="BP75" s="417" t="s">
        <v>374</v>
      </c>
      <c r="BQ75" s="418">
        <v>1</v>
      </c>
      <c r="BR75" s="897" t="s">
        <v>375</v>
      </c>
      <c r="BS75" s="541"/>
      <c r="BT75" s="541"/>
      <c r="BU75" s="541"/>
      <c r="BV75" s="541"/>
      <c r="BW75" s="541"/>
      <c r="BX75" s="969">
        <v>0</v>
      </c>
      <c r="BY75" s="510" t="str">
        <f t="shared" ref="BY75" si="48">IF(BZ75&gt;$BZ$3,"bimestral","anual")</f>
        <v>anual</v>
      </c>
      <c r="BZ75" s="535">
        <v>0</v>
      </c>
      <c r="CA75" s="533"/>
      <c r="CB75" s="411" t="s">
        <v>661</v>
      </c>
      <c r="CC75" s="420"/>
      <c r="CD75" s="420"/>
      <c r="CE75" s="431"/>
      <c r="CF75" s="432"/>
    </row>
    <row r="76" spans="1:84" ht="21" x14ac:dyDescent="0.35">
      <c r="A76" s="998">
        <v>116</v>
      </c>
      <c r="B76" s="999"/>
      <c r="C76" s="1000"/>
      <c r="D76" s="1001"/>
      <c r="E76" s="1002">
        <f t="shared" si="43"/>
        <v>0</v>
      </c>
      <c r="F76" s="1003">
        <v>0</v>
      </c>
      <c r="G76" s="1004">
        <f t="shared" ref="G76" si="49">IF(H76=0,0,IF(H76=1,1,11-H76))</f>
        <v>0</v>
      </c>
      <c r="H76" s="1068">
        <f t="shared" si="44"/>
        <v>0</v>
      </c>
      <c r="I76" s="1037">
        <f t="shared" si="45"/>
        <v>0</v>
      </c>
      <c r="J76" s="1037">
        <f t="shared" si="46"/>
        <v>0</v>
      </c>
      <c r="K76" s="1070" t="s">
        <v>15</v>
      </c>
      <c r="L76" s="1070" t="s">
        <v>13</v>
      </c>
      <c r="M76" s="1005" t="str">
        <f>VLOOKUP(I76,APORTES!$A$1:$B$100,2,0)</f>
        <v>2 DÍA HABIL</v>
      </c>
      <c r="N76" s="1006">
        <v>0</v>
      </c>
      <c r="O76" s="1007" t="s">
        <v>14</v>
      </c>
      <c r="P76" s="1008" t="s">
        <v>205</v>
      </c>
      <c r="Q76" s="1009"/>
      <c r="R76" s="889" t="s">
        <v>722</v>
      </c>
      <c r="S76" s="1010" t="s">
        <v>16</v>
      </c>
      <c r="T76" s="1011" t="s">
        <v>16</v>
      </c>
      <c r="U76" s="1012">
        <v>7490</v>
      </c>
      <c r="V76" s="1005"/>
      <c r="W76" s="1013" t="s">
        <v>206</v>
      </c>
      <c r="X76" s="1262" t="s">
        <v>374</v>
      </c>
      <c r="Y76" s="1014">
        <v>0</v>
      </c>
      <c r="Z76" s="1010">
        <v>0</v>
      </c>
      <c r="AA76" s="1010">
        <v>0</v>
      </c>
      <c r="AB76" s="1010">
        <v>0</v>
      </c>
      <c r="AC76" s="1015"/>
      <c r="AD76" s="1016">
        <v>0</v>
      </c>
      <c r="AE76" s="1005" t="s">
        <v>23</v>
      </c>
      <c r="AF76" s="521"/>
      <c r="AG76" s="522"/>
      <c r="AH76" s="522"/>
      <c r="AI76" s="522"/>
      <c r="AL76" s="523"/>
      <c r="AM76" s="1017">
        <v>0</v>
      </c>
      <c r="AN76" s="1015">
        <v>0</v>
      </c>
      <c r="AO76" s="1015">
        <v>0</v>
      </c>
      <c r="AP76" s="1015">
        <v>0</v>
      </c>
      <c r="AQ76" s="1010"/>
      <c r="AR76" s="1018" t="s">
        <v>413</v>
      </c>
      <c r="AS76" s="1019"/>
      <c r="AT76" s="1020"/>
      <c r="AU76" s="1021"/>
      <c r="AV76" s="1022"/>
      <c r="AW76" s="1022"/>
      <c r="AX76" s="1022"/>
      <c r="AY76" s="1015"/>
      <c r="AZ76" s="1015"/>
      <c r="BA76" s="1023"/>
      <c r="BB76" s="1024" t="s">
        <v>306</v>
      </c>
      <c r="BC76" s="1166"/>
      <c r="BD76" s="1084"/>
      <c r="BE76" s="1025"/>
      <c r="BF76" s="1221"/>
      <c r="BG76" s="1126"/>
      <c r="BH76" s="940"/>
      <c r="BI76" s="1007"/>
      <c r="BJ76" s="530">
        <v>0</v>
      </c>
      <c r="BK76" s="1027"/>
      <c r="BL76" s="1028"/>
      <c r="BM76" s="1029"/>
      <c r="BN76" s="1200" t="s">
        <v>374</v>
      </c>
      <c r="BO76" s="1030" t="s">
        <v>378</v>
      </c>
      <c r="BP76" s="1031" t="s">
        <v>374</v>
      </c>
      <c r="BQ76" s="1032">
        <v>1</v>
      </c>
      <c r="BR76" s="897" t="s">
        <v>375</v>
      </c>
      <c r="BS76" s="541"/>
      <c r="BT76" s="541"/>
      <c r="BU76" s="541"/>
      <c r="BV76" s="541"/>
      <c r="BW76" s="541"/>
      <c r="BX76" s="1033">
        <v>0</v>
      </c>
      <c r="BY76" s="1034" t="str">
        <f t="shared" ref="BY76" si="50">IF(BZ76&gt;$BZ$3,"bimestral","anual")</f>
        <v>anual</v>
      </c>
      <c r="BZ76" s="1035">
        <v>0</v>
      </c>
      <c r="CA76" s="1029"/>
      <c r="CB76" s="419" t="s">
        <v>661</v>
      </c>
      <c r="CC76" s="420"/>
      <c r="CD76" s="420"/>
      <c r="CE76" s="431"/>
      <c r="CF76" s="432"/>
    </row>
    <row r="77" spans="1:84" ht="21" x14ac:dyDescent="0.35">
      <c r="A77" s="998">
        <v>117</v>
      </c>
      <c r="B77" s="999"/>
      <c r="C77" s="1000"/>
      <c r="D77" s="1001"/>
      <c r="E77" s="1002">
        <f t="shared" si="43"/>
        <v>0</v>
      </c>
      <c r="F77" s="1003">
        <v>0</v>
      </c>
      <c r="G77" s="1004">
        <f t="shared" ref="G77:G82" si="51">IF(H77=0,0,IF(H77=1,1,11-H77))</f>
        <v>0</v>
      </c>
      <c r="H77" s="1068">
        <f t="shared" si="44"/>
        <v>0</v>
      </c>
      <c r="I77" s="1037">
        <f t="shared" si="45"/>
        <v>0</v>
      </c>
      <c r="J77" s="1037">
        <f t="shared" si="46"/>
        <v>0</v>
      </c>
      <c r="K77" s="1070" t="s">
        <v>15</v>
      </c>
      <c r="L77" s="1070" t="s">
        <v>13</v>
      </c>
      <c r="M77" s="1005" t="str">
        <f>VLOOKUP(I77,APORTES!$A$1:$B$100,2,0)</f>
        <v>2 DÍA HABIL</v>
      </c>
      <c r="N77" s="1006">
        <v>0</v>
      </c>
      <c r="O77" s="1007" t="s">
        <v>14</v>
      </c>
      <c r="P77" s="1008" t="s">
        <v>205</v>
      </c>
      <c r="Q77" s="1009"/>
      <c r="R77" s="889" t="s">
        <v>722</v>
      </c>
      <c r="S77" s="1010" t="s">
        <v>16</v>
      </c>
      <c r="T77" s="1011" t="s">
        <v>16</v>
      </c>
      <c r="U77" s="1012">
        <v>6910</v>
      </c>
      <c r="V77" s="1005"/>
      <c r="W77" s="1013" t="s">
        <v>206</v>
      </c>
      <c r="X77" s="1262" t="s">
        <v>375</v>
      </c>
      <c r="Y77" s="1014">
        <v>0</v>
      </c>
      <c r="Z77" s="1010">
        <v>0</v>
      </c>
      <c r="AA77" s="1010">
        <v>0</v>
      </c>
      <c r="AB77" s="1010">
        <v>0</v>
      </c>
      <c r="AC77" s="1015"/>
      <c r="AD77" s="1016">
        <v>0</v>
      </c>
      <c r="AE77" s="1005" t="s">
        <v>23</v>
      </c>
      <c r="AF77" s="521"/>
      <c r="AG77" s="522"/>
      <c r="AH77" s="522"/>
      <c r="AI77" s="522"/>
      <c r="AL77" s="523"/>
      <c r="AM77" s="1017">
        <v>0</v>
      </c>
      <c r="AN77" s="1015">
        <v>0</v>
      </c>
      <c r="AO77" s="1015">
        <v>0</v>
      </c>
      <c r="AP77" s="1015">
        <v>0</v>
      </c>
      <c r="AQ77" s="1010"/>
      <c r="AR77" s="1018" t="s">
        <v>413</v>
      </c>
      <c r="AS77" s="1019"/>
      <c r="AT77" s="1020"/>
      <c r="AU77" s="1021"/>
      <c r="AV77" s="1022"/>
      <c r="AW77" s="1022"/>
      <c r="AX77" s="1022"/>
      <c r="AY77" s="1015"/>
      <c r="AZ77" s="1015"/>
      <c r="BA77" s="1023"/>
      <c r="BB77" s="1024" t="s">
        <v>306</v>
      </c>
      <c r="BC77" s="1166"/>
      <c r="BD77" s="1036"/>
      <c r="BE77" s="1036"/>
      <c r="BF77" s="1210"/>
      <c r="BG77" s="1126"/>
      <c r="BH77" s="940"/>
      <c r="BI77" s="1007"/>
      <c r="BJ77" s="530">
        <v>0</v>
      </c>
      <c r="BK77" s="1027"/>
      <c r="BL77" s="1028"/>
      <c r="BM77" s="1029"/>
      <c r="BN77" s="1200" t="s">
        <v>374</v>
      </c>
      <c r="BO77" s="1030" t="s">
        <v>378</v>
      </c>
      <c r="BP77" s="1031" t="s">
        <v>374</v>
      </c>
      <c r="BQ77" s="1032">
        <v>1</v>
      </c>
      <c r="BR77" s="897" t="s">
        <v>375</v>
      </c>
      <c r="BS77" s="541"/>
      <c r="BT77" s="541"/>
      <c r="BU77" s="541"/>
      <c r="BV77" s="541"/>
      <c r="BW77" s="541"/>
      <c r="BX77" s="1033">
        <v>0</v>
      </c>
      <c r="BY77" s="1034" t="str">
        <f t="shared" ref="BY77" si="52">IF(BZ77&gt;$BZ$3,"bimestral","anual")</f>
        <v>anual</v>
      </c>
      <c r="BZ77" s="1035">
        <v>0</v>
      </c>
      <c r="CA77" s="1029"/>
      <c r="CB77" s="419" t="s">
        <v>661</v>
      </c>
      <c r="CC77" s="420"/>
      <c r="CD77" s="420"/>
      <c r="CE77" s="431"/>
      <c r="CF77" s="432"/>
    </row>
    <row r="78" spans="1:84" ht="21" x14ac:dyDescent="0.35">
      <c r="A78" s="958">
        <v>118</v>
      </c>
      <c r="B78" s="512"/>
      <c r="C78" s="513"/>
      <c r="D78" s="748"/>
      <c r="E78" s="482">
        <f t="shared" si="43"/>
        <v>0</v>
      </c>
      <c r="F78" s="760">
        <v>0</v>
      </c>
      <c r="G78" s="754">
        <f t="shared" si="51"/>
        <v>0</v>
      </c>
      <c r="H78" s="1060">
        <f t="shared" si="44"/>
        <v>0</v>
      </c>
      <c r="I78" s="420">
        <f t="shared" si="45"/>
        <v>0</v>
      </c>
      <c r="J78" s="420">
        <f t="shared" si="46"/>
        <v>0</v>
      </c>
      <c r="K78" s="11" t="s">
        <v>15</v>
      </c>
      <c r="L78" s="11" t="s">
        <v>13</v>
      </c>
      <c r="M78" s="409" t="str">
        <f>VLOOKUP(I78,APORTES!$A$1:$B$100,2,0)</f>
        <v>2 DÍA HABIL</v>
      </c>
      <c r="N78" s="590">
        <v>0</v>
      </c>
      <c r="O78" s="3" t="s">
        <v>14</v>
      </c>
      <c r="P78" s="866" t="s">
        <v>205</v>
      </c>
      <c r="Q78" s="756"/>
      <c r="R78" s="889" t="s">
        <v>722</v>
      </c>
      <c r="S78" s="1010" t="s">
        <v>16</v>
      </c>
      <c r="T78" s="1011" t="s">
        <v>16</v>
      </c>
      <c r="U78" s="592">
        <v>6910</v>
      </c>
      <c r="W78" s="1013" t="s">
        <v>206</v>
      </c>
      <c r="X78" s="1262" t="s">
        <v>375</v>
      </c>
      <c r="Y78" s="21">
        <v>0</v>
      </c>
      <c r="Z78" s="3">
        <v>0</v>
      </c>
      <c r="AA78" s="3">
        <v>0</v>
      </c>
      <c r="AB78" s="3">
        <v>0</v>
      </c>
      <c r="AD78" s="520">
        <v>0</v>
      </c>
      <c r="AE78" s="1" t="s">
        <v>23</v>
      </c>
      <c r="AF78" s="521"/>
      <c r="AG78" s="522"/>
      <c r="AH78" s="522"/>
      <c r="AI78" s="522"/>
      <c r="AL78" s="523"/>
      <c r="AM78" s="524">
        <v>0</v>
      </c>
      <c r="AN78" s="413">
        <v>0</v>
      </c>
      <c r="AO78" s="413">
        <v>0</v>
      </c>
      <c r="AP78" s="413">
        <v>0</v>
      </c>
      <c r="AQ78" s="3"/>
      <c r="AR78" s="22" t="s">
        <v>413</v>
      </c>
      <c r="AS78" s="78"/>
      <c r="AT78" s="322"/>
      <c r="AU78" s="521"/>
      <c r="AV78" s="522"/>
      <c r="AW78" s="522"/>
      <c r="AX78" s="522"/>
      <c r="AY78" s="413"/>
      <c r="AZ78" s="413"/>
      <c r="BA78" s="527"/>
      <c r="BB78" s="1024" t="s">
        <v>306</v>
      </c>
      <c r="BC78" s="1171"/>
      <c r="BD78" s="1081"/>
      <c r="BE78" s="759"/>
      <c r="BF78" s="1214"/>
      <c r="BG78" s="1149"/>
      <c r="BH78" s="940"/>
      <c r="BJ78" s="530">
        <v>0</v>
      </c>
      <c r="BK78" s="579"/>
      <c r="BL78" s="580"/>
      <c r="BM78" s="533"/>
      <c r="BN78" s="125" t="s">
        <v>374</v>
      </c>
      <c r="BO78" s="124" t="s">
        <v>378</v>
      </c>
      <c r="BR78" s="897" t="s">
        <v>375</v>
      </c>
      <c r="BS78" s="541"/>
      <c r="BT78" s="541"/>
      <c r="BU78" s="541"/>
      <c r="BV78" s="541"/>
      <c r="BW78" s="541"/>
      <c r="BX78" s="1033">
        <v>0</v>
      </c>
      <c r="BY78" s="1034" t="str">
        <f t="shared" ref="BY78" si="53">IF(BZ78&gt;$BZ$3,"bimestral","anual")</f>
        <v>anual</v>
      </c>
      <c r="BZ78" s="1035">
        <v>0</v>
      </c>
      <c r="CA78" s="1029"/>
      <c r="CC78" s="420"/>
      <c r="CD78" s="420"/>
      <c r="CE78" s="431"/>
      <c r="CF78" s="432"/>
    </row>
    <row r="79" spans="1:84" ht="21" x14ac:dyDescent="0.35">
      <c r="A79" s="958">
        <v>119</v>
      </c>
      <c r="B79" s="1147"/>
      <c r="C79" s="513"/>
      <c r="D79" s="748"/>
      <c r="E79" s="482">
        <f t="shared" si="43"/>
        <v>0</v>
      </c>
      <c r="F79" s="760">
        <v>0</v>
      </c>
      <c r="G79" s="754">
        <f t="shared" si="51"/>
        <v>0</v>
      </c>
      <c r="H79" s="1060">
        <f t="shared" si="44"/>
        <v>0</v>
      </c>
      <c r="I79" s="420">
        <f t="shared" si="45"/>
        <v>0</v>
      </c>
      <c r="J79" s="420">
        <f t="shared" si="46"/>
        <v>0</v>
      </c>
      <c r="K79" s="11" t="s">
        <v>15</v>
      </c>
      <c r="L79" s="11" t="s">
        <v>13</v>
      </c>
      <c r="M79" s="409" t="str">
        <f>VLOOKUP(I79,APORTES!$A$1:$B$100,2,0)</f>
        <v>2 DÍA HABIL</v>
      </c>
      <c r="N79" s="590">
        <v>0</v>
      </c>
      <c r="O79" s="3" t="s">
        <v>14</v>
      </c>
      <c r="P79" s="866" t="s">
        <v>205</v>
      </c>
      <c r="Q79" s="756"/>
      <c r="R79" s="889" t="s">
        <v>722</v>
      </c>
      <c r="S79" s="1010" t="s">
        <v>16</v>
      </c>
      <c r="T79" s="1011" t="s">
        <v>16</v>
      </c>
      <c r="U79" s="592">
        <v>6202</v>
      </c>
      <c r="W79" s="1013" t="s">
        <v>206</v>
      </c>
      <c r="X79" s="1262" t="s">
        <v>374</v>
      </c>
      <c r="Y79" s="519">
        <v>0</v>
      </c>
      <c r="Z79" s="411">
        <v>0</v>
      </c>
      <c r="AA79" s="411">
        <v>0</v>
      </c>
      <c r="AB79" s="411">
        <v>0</v>
      </c>
      <c r="AC79" s="413">
        <v>1060</v>
      </c>
      <c r="AD79" s="520">
        <v>0</v>
      </c>
      <c r="AE79" s="1" t="s">
        <v>23</v>
      </c>
      <c r="AF79" s="521"/>
      <c r="AG79" s="522"/>
      <c r="AH79" s="522"/>
      <c r="AI79" s="522"/>
      <c r="AL79" s="523"/>
      <c r="AM79" s="524">
        <v>0</v>
      </c>
      <c r="AN79" s="413">
        <v>0</v>
      </c>
      <c r="AO79" s="413">
        <v>0</v>
      </c>
      <c r="AP79" s="413">
        <v>0</v>
      </c>
      <c r="AQ79" s="3"/>
      <c r="AR79" s="22" t="s">
        <v>23</v>
      </c>
      <c r="AS79" s="78"/>
      <c r="AT79" s="322"/>
      <c r="AU79" s="23"/>
      <c r="AV79" s="24"/>
      <c r="AW79" s="24"/>
      <c r="AX79" s="702"/>
      <c r="AY79" s="695"/>
      <c r="AZ79" s="695"/>
      <c r="BA79" s="703"/>
      <c r="BB79" s="1024" t="s">
        <v>306</v>
      </c>
      <c r="BC79" s="1161"/>
      <c r="BD79" s="597"/>
      <c r="BE79" s="597"/>
      <c r="BF79" s="1205"/>
      <c r="BG79" s="1125"/>
      <c r="BH79" s="540"/>
      <c r="BK79" s="579"/>
      <c r="BL79" s="580"/>
      <c r="BM79" s="533"/>
      <c r="BN79" s="125" t="s">
        <v>374</v>
      </c>
      <c r="BO79" s="124"/>
      <c r="BR79" s="897" t="s">
        <v>374</v>
      </c>
      <c r="BS79" s="541"/>
      <c r="BT79" s="541"/>
      <c r="BU79" s="541"/>
      <c r="BV79" s="541"/>
      <c r="BW79" s="541"/>
      <c r="BX79" s="969"/>
      <c r="BY79" s="510"/>
      <c r="BZ79" s="535"/>
      <c r="CA79" s="533"/>
      <c r="CC79" s="420"/>
      <c r="CD79" s="420"/>
      <c r="CE79" s="431"/>
      <c r="CF79" s="432"/>
    </row>
    <row r="80" spans="1:84" ht="21" x14ac:dyDescent="0.35">
      <c r="A80" s="958">
        <v>120</v>
      </c>
      <c r="B80" s="512"/>
      <c r="C80" s="513"/>
      <c r="D80" s="748"/>
      <c r="E80" s="482">
        <f t="shared" si="43"/>
        <v>0</v>
      </c>
      <c r="F80" s="760">
        <v>0</v>
      </c>
      <c r="G80" s="754">
        <f t="shared" si="51"/>
        <v>0</v>
      </c>
      <c r="H80" s="1060">
        <f t="shared" si="44"/>
        <v>0</v>
      </c>
      <c r="I80" s="420">
        <f t="shared" si="45"/>
        <v>0</v>
      </c>
      <c r="J80" s="420">
        <f t="shared" si="46"/>
        <v>0</v>
      </c>
      <c r="K80" s="11" t="s">
        <v>15</v>
      </c>
      <c r="L80" s="11" t="s">
        <v>13</v>
      </c>
      <c r="M80" s="409" t="str">
        <f>VLOOKUP(I80,APORTES!$A$1:$B$100,2,0)</f>
        <v>2 DÍA HABIL</v>
      </c>
      <c r="N80" s="590">
        <v>0</v>
      </c>
      <c r="O80" s="3" t="s">
        <v>724</v>
      </c>
      <c r="P80" s="866" t="s">
        <v>205</v>
      </c>
      <c r="Q80" s="756"/>
      <c r="R80" s="889" t="s">
        <v>722</v>
      </c>
      <c r="S80" s="3"/>
      <c r="T80" s="22"/>
      <c r="U80" s="592">
        <v>4923</v>
      </c>
      <c r="W80" s="1013" t="s">
        <v>206</v>
      </c>
      <c r="X80" s="1262" t="s">
        <v>374</v>
      </c>
      <c r="Y80" s="21">
        <v>0</v>
      </c>
      <c r="Z80" s="3">
        <v>0</v>
      </c>
      <c r="AA80" s="3">
        <v>0</v>
      </c>
      <c r="AB80" s="3">
        <v>0</v>
      </c>
      <c r="AD80" s="520">
        <v>0</v>
      </c>
      <c r="AE80" s="1" t="s">
        <v>143</v>
      </c>
      <c r="AF80" s="23"/>
      <c r="AG80" s="24"/>
      <c r="AH80" s="24"/>
      <c r="AI80" s="24"/>
      <c r="AL80" s="1150"/>
      <c r="AM80" s="524">
        <v>0</v>
      </c>
      <c r="AN80" s="413">
        <v>0</v>
      </c>
      <c r="AO80" s="413">
        <v>0</v>
      </c>
      <c r="AP80" s="413">
        <v>0</v>
      </c>
      <c r="AQ80" s="3"/>
      <c r="AR80" s="22" t="s">
        <v>143</v>
      </c>
      <c r="AS80" s="78"/>
      <c r="AT80" s="322"/>
      <c r="AU80" s="23"/>
      <c r="AV80" s="24"/>
      <c r="AW80" s="24"/>
      <c r="AX80" s="24"/>
      <c r="AY80" s="413"/>
      <c r="AZ80" s="413"/>
      <c r="BA80" s="51"/>
      <c r="BB80" s="1024" t="s">
        <v>306</v>
      </c>
      <c r="BC80" s="1161"/>
      <c r="BD80" s="597"/>
      <c r="BE80" s="597"/>
      <c r="BF80" s="1222"/>
      <c r="BG80" s="1125"/>
      <c r="BH80" s="540"/>
      <c r="BK80" s="579"/>
      <c r="BL80" s="580"/>
      <c r="BM80" s="533"/>
      <c r="BN80" s="125" t="s">
        <v>374</v>
      </c>
      <c r="BO80" s="124" t="s">
        <v>725</v>
      </c>
      <c r="BR80" s="897" t="s">
        <v>374</v>
      </c>
      <c r="BS80" s="541"/>
      <c r="BT80" s="541"/>
      <c r="BU80" s="541"/>
      <c r="BV80" s="541"/>
      <c r="BW80" s="541"/>
      <c r="BX80" s="969"/>
      <c r="BY80" s="510"/>
      <c r="BZ80" s="535"/>
      <c r="CA80" s="533"/>
      <c r="CC80" s="420"/>
      <c r="CD80" s="420"/>
      <c r="CE80" s="431"/>
      <c r="CF80" s="432"/>
    </row>
    <row r="81" spans="1:84" ht="21" x14ac:dyDescent="0.35">
      <c r="A81" s="958">
        <v>121</v>
      </c>
      <c r="B81" s="512"/>
      <c r="C81" s="513"/>
      <c r="D81" s="748"/>
      <c r="E81" s="482">
        <f t="shared" si="43"/>
        <v>0</v>
      </c>
      <c r="F81" s="760">
        <v>0</v>
      </c>
      <c r="G81" s="754">
        <f t="shared" si="51"/>
        <v>0</v>
      </c>
      <c r="H81" s="1060">
        <f t="shared" si="44"/>
        <v>0</v>
      </c>
      <c r="I81" s="420">
        <f t="shared" si="45"/>
        <v>0</v>
      </c>
      <c r="J81" s="420">
        <f t="shared" si="46"/>
        <v>0</v>
      </c>
      <c r="K81" s="11" t="s">
        <v>15</v>
      </c>
      <c r="L81" s="11" t="s">
        <v>13</v>
      </c>
      <c r="M81" s="409" t="str">
        <f>VLOOKUP(I81,APORTES!$A$1:$B$100,2,0)</f>
        <v>2 DÍA HABIL</v>
      </c>
      <c r="N81" s="590">
        <v>0</v>
      </c>
      <c r="O81" s="3" t="s">
        <v>724</v>
      </c>
      <c r="P81" s="866" t="s">
        <v>205</v>
      </c>
      <c r="Q81" s="756"/>
      <c r="R81" s="889" t="s">
        <v>722</v>
      </c>
      <c r="S81" s="3"/>
      <c r="T81" s="22"/>
      <c r="U81" s="592">
        <v>6910</v>
      </c>
      <c r="W81" s="1013" t="s">
        <v>206</v>
      </c>
      <c r="X81" s="1262" t="s">
        <v>374</v>
      </c>
      <c r="Y81" s="21">
        <v>0</v>
      </c>
      <c r="Z81" s="3">
        <v>0</v>
      </c>
      <c r="AA81" s="3">
        <v>0</v>
      </c>
      <c r="AB81" s="3">
        <v>0</v>
      </c>
      <c r="AD81" s="520">
        <v>0</v>
      </c>
      <c r="AE81" s="1" t="s">
        <v>23</v>
      </c>
      <c r="AF81" s="521"/>
      <c r="AG81" s="522"/>
      <c r="AH81" s="522"/>
      <c r="AI81" s="522"/>
      <c r="AL81" s="523"/>
      <c r="AM81" s="524">
        <v>0</v>
      </c>
      <c r="AN81" s="413">
        <v>0</v>
      </c>
      <c r="AO81" s="413">
        <v>0</v>
      </c>
      <c r="AP81" s="413">
        <v>0</v>
      </c>
      <c r="AQ81" s="3"/>
      <c r="AR81" s="525"/>
      <c r="AS81" s="78"/>
      <c r="AT81" s="322"/>
      <c r="AU81" s="521"/>
      <c r="AV81" s="522"/>
      <c r="AW81" s="522"/>
      <c r="AX81" s="522"/>
      <c r="AY81" s="413"/>
      <c r="AZ81" s="413"/>
      <c r="BA81" s="527"/>
      <c r="BB81" s="1024" t="s">
        <v>306</v>
      </c>
      <c r="BC81" s="1161"/>
      <c r="BD81" s="597"/>
      <c r="BE81" s="597"/>
      <c r="BF81" s="1205"/>
      <c r="BG81" s="1125"/>
      <c r="BH81" s="540"/>
      <c r="BK81" s="579"/>
      <c r="BL81" s="580"/>
      <c r="BM81" s="533"/>
      <c r="BN81" s="125" t="s">
        <v>374</v>
      </c>
      <c r="BO81" s="124"/>
      <c r="BR81" s="897" t="s">
        <v>374</v>
      </c>
      <c r="BS81" s="541"/>
      <c r="BT81" s="541"/>
      <c r="BU81" s="541"/>
      <c r="BV81" s="541"/>
      <c r="BW81" s="541"/>
      <c r="BX81" s="969"/>
      <c r="BY81" s="510"/>
      <c r="BZ81" s="535"/>
      <c r="CA81" s="533"/>
      <c r="CC81" s="420"/>
      <c r="CD81" s="420"/>
      <c r="CE81" s="431"/>
      <c r="CF81" s="432"/>
    </row>
    <row r="82" spans="1:84" ht="21" x14ac:dyDescent="0.35">
      <c r="A82" s="958">
        <v>122</v>
      </c>
      <c r="B82" s="512"/>
      <c r="C82" s="513"/>
      <c r="D82" s="748"/>
      <c r="E82" s="482">
        <f t="shared" si="43"/>
        <v>0</v>
      </c>
      <c r="F82" s="760">
        <v>0</v>
      </c>
      <c r="G82" s="754">
        <f t="shared" si="51"/>
        <v>0</v>
      </c>
      <c r="H82" s="1060">
        <f t="shared" si="44"/>
        <v>0</v>
      </c>
      <c r="I82" s="420">
        <f t="shared" si="45"/>
        <v>0</v>
      </c>
      <c r="J82" s="420">
        <f t="shared" si="46"/>
        <v>0</v>
      </c>
      <c r="K82" s="11" t="s">
        <v>15</v>
      </c>
      <c r="L82" s="11" t="s">
        <v>13</v>
      </c>
      <c r="M82" s="409" t="str">
        <f>VLOOKUP(I82,APORTES!$A$1:$B$100,2,0)</f>
        <v>2 DÍA HABIL</v>
      </c>
      <c r="N82" s="590">
        <v>0</v>
      </c>
      <c r="O82" s="3" t="s">
        <v>724</v>
      </c>
      <c r="P82" s="866" t="s">
        <v>205</v>
      </c>
      <c r="Q82" s="756"/>
      <c r="R82" s="889" t="s">
        <v>722</v>
      </c>
      <c r="S82" s="3"/>
      <c r="T82" s="22"/>
      <c r="U82" s="592">
        <v>6910</v>
      </c>
      <c r="W82" s="1013" t="s">
        <v>206</v>
      </c>
      <c r="X82" s="1262" t="s">
        <v>374</v>
      </c>
      <c r="Y82" s="21">
        <v>0</v>
      </c>
      <c r="Z82" s="3">
        <v>0</v>
      </c>
      <c r="AA82" s="3">
        <v>0</v>
      </c>
      <c r="AB82" s="3">
        <v>0</v>
      </c>
      <c r="AD82" s="520">
        <v>0</v>
      </c>
      <c r="AE82" s="1" t="s">
        <v>23</v>
      </c>
      <c r="AF82" s="521"/>
      <c r="AG82" s="522"/>
      <c r="AH82" s="522"/>
      <c r="AI82" s="522"/>
      <c r="AL82" s="523"/>
      <c r="AM82" s="524">
        <v>0</v>
      </c>
      <c r="AN82" s="413">
        <v>0</v>
      </c>
      <c r="AO82" s="413">
        <v>0</v>
      </c>
      <c r="AP82" s="413">
        <v>0</v>
      </c>
      <c r="AQ82" s="3"/>
      <c r="AR82" s="525"/>
      <c r="AS82" s="78"/>
      <c r="AT82" s="322"/>
      <c r="AU82" s="521"/>
      <c r="AV82" s="522"/>
      <c r="AW82" s="522"/>
      <c r="AX82" s="522"/>
      <c r="AY82" s="413"/>
      <c r="AZ82" s="413"/>
      <c r="BA82" s="527"/>
      <c r="BB82" s="1024" t="s">
        <v>306</v>
      </c>
      <c r="BC82" s="1161"/>
      <c r="BD82" s="597"/>
      <c r="BE82" s="597"/>
      <c r="BF82" s="1205"/>
      <c r="BG82" s="1125"/>
      <c r="BH82" s="540"/>
      <c r="BK82" s="579"/>
      <c r="BL82" s="580"/>
      <c r="BM82" s="533"/>
      <c r="BN82" s="125" t="s">
        <v>374</v>
      </c>
      <c r="BO82" s="124"/>
      <c r="BR82" s="897" t="s">
        <v>374</v>
      </c>
      <c r="BS82" s="541"/>
      <c r="BT82" s="541"/>
      <c r="BU82" s="541"/>
      <c r="BV82" s="541"/>
      <c r="BW82" s="541"/>
      <c r="BX82" s="969"/>
      <c r="BY82" s="510"/>
      <c r="BZ82" s="535"/>
      <c r="CA82" s="533"/>
      <c r="CC82" s="420"/>
      <c r="CD82" s="420"/>
      <c r="CE82" s="431"/>
      <c r="CF82" s="432"/>
    </row>
    <row r="83" spans="1:84" ht="21" x14ac:dyDescent="0.35">
      <c r="A83" s="958">
        <v>123</v>
      </c>
      <c r="B83" s="512"/>
      <c r="C83" s="513"/>
      <c r="D83" s="748"/>
      <c r="E83" s="482">
        <f t="shared" ref="E83:E86" si="54">+AD83</f>
        <v>0</v>
      </c>
      <c r="F83" s="760">
        <v>0</v>
      </c>
      <c r="G83" s="754">
        <f t="shared" ref="G83:G84" si="55">IF(H83=0,0,IF(H83=1,1,11-H83))</f>
        <v>0</v>
      </c>
      <c r="H83" s="1060">
        <f t="shared" ref="H83:H84" si="56">MOD((VALUE(MID(TEXT(F83,"000000000000000"),15,1))*3+VALUE(MID(TEXT(F83,"000000000000000"),14,1))*7+VALUE(MID(TEXT(F83,"000000000000000"),13,1))*13+VALUE(MID(TEXT(F83,"000000000000000"),12,1))*17+VALUE(MID(TEXT(F83,"000000000000000"),11,1))*19+VALUE(MID(TEXT(F83,"000000000000000"),10,1))*23+VALUE(MID(TEXT(F83,"000000000000000"),9,1))*29+VALUE(MID(TEXT(F83,"000000000000000"),8,1))*37+VALUE(MID(TEXT(F83,"000000000000000"),7,1))*41+VALUE(MID(TEXT(F83,"000000000000000"),6,1))*43+VALUE(MID(TEXT(F83,"000000000000000"),5,1))*47+VALUE(MID(TEXT(F83,"000000000000000"),4,1))*53+VALUE(MID(TEXT(F83,"000000000000000"),3,1))*59+VALUE(MID(TEXT(F83,"000000000000000"),2,1))*67+VALUE(MID(TEXT(F83,"000000000000000"),1,1))*71),11)</f>
        <v>0</v>
      </c>
      <c r="I83" s="420">
        <f t="shared" ref="I83:I84" si="57">ROUND((((F83/100)-INT(F83/100))*100),0)</f>
        <v>0</v>
      </c>
      <c r="J83" s="420">
        <f t="shared" ref="J83:J84" si="58">ROUND((((F83/10)-INT(F83/10))*10),0)</f>
        <v>0</v>
      </c>
      <c r="K83" s="11" t="s">
        <v>15</v>
      </c>
      <c r="L83" s="11" t="s">
        <v>13</v>
      </c>
      <c r="M83" s="409" t="str">
        <f>VLOOKUP(I83,APORTES!$A$1:$B$100,2,0)</f>
        <v>2 DÍA HABIL</v>
      </c>
      <c r="N83" s="590">
        <v>0</v>
      </c>
      <c r="O83" s="3" t="s">
        <v>724</v>
      </c>
      <c r="P83" s="866" t="s">
        <v>205</v>
      </c>
      <c r="Q83" s="756"/>
      <c r="R83" s="1153" t="s">
        <v>711</v>
      </c>
      <c r="S83" s="1050" t="s">
        <v>16</v>
      </c>
      <c r="T83" s="1011" t="s">
        <v>16</v>
      </c>
      <c r="U83" s="592">
        <v>7490</v>
      </c>
      <c r="W83" s="1013" t="s">
        <v>206</v>
      </c>
      <c r="X83" s="1262" t="s">
        <v>374</v>
      </c>
      <c r="Y83" s="21">
        <v>0</v>
      </c>
      <c r="Z83" s="3">
        <v>0</v>
      </c>
      <c r="AA83" s="411">
        <v>0</v>
      </c>
      <c r="AB83" s="411">
        <v>0</v>
      </c>
      <c r="AD83" s="520">
        <v>0</v>
      </c>
      <c r="AE83" s="1005" t="s">
        <v>23</v>
      </c>
      <c r="AF83" s="521"/>
      <c r="AG83" s="522"/>
      <c r="AH83" s="522"/>
      <c r="AI83" s="522"/>
      <c r="AL83" s="523"/>
      <c r="AM83" s="524">
        <v>0</v>
      </c>
      <c r="AN83" s="413">
        <v>0</v>
      </c>
      <c r="AO83" s="413">
        <v>0</v>
      </c>
      <c r="AP83" s="413">
        <v>0</v>
      </c>
      <c r="AQ83" s="3"/>
      <c r="AR83" s="525" t="s">
        <v>413</v>
      </c>
      <c r="AS83" s="989"/>
      <c r="AT83" s="322"/>
      <c r="AU83" s="521"/>
      <c r="AV83" s="522"/>
      <c r="AW83" s="522"/>
      <c r="AX83" s="522"/>
      <c r="AY83" s="413"/>
      <c r="AZ83" s="413"/>
      <c r="BA83" s="527"/>
      <c r="BB83" s="528" t="s">
        <v>306</v>
      </c>
      <c r="BC83" s="1161"/>
      <c r="BD83" s="759"/>
      <c r="BE83" s="655"/>
      <c r="BF83" s="1218"/>
      <c r="BG83" s="1125"/>
      <c r="BH83" s="540"/>
      <c r="BK83" s="579"/>
      <c r="BL83" s="580"/>
      <c r="BM83" s="533"/>
      <c r="BN83" s="125" t="s">
        <v>374</v>
      </c>
      <c r="BO83" s="124"/>
      <c r="BR83" s="897" t="s">
        <v>374</v>
      </c>
      <c r="BS83" s="541"/>
      <c r="BT83" s="541"/>
      <c r="BU83" s="541"/>
      <c r="BV83" s="541"/>
      <c r="BW83" s="541"/>
      <c r="BX83" s="969"/>
      <c r="BY83" s="510"/>
      <c r="BZ83" s="535"/>
      <c r="CA83" s="533"/>
      <c r="CC83" s="420"/>
      <c r="CD83" s="420"/>
      <c r="CE83" s="431"/>
      <c r="CF83" s="432"/>
    </row>
    <row r="84" spans="1:84" ht="21" x14ac:dyDescent="0.35">
      <c r="A84" s="958">
        <v>124</v>
      </c>
      <c r="B84" s="512"/>
      <c r="C84" s="513"/>
      <c r="D84" s="748"/>
      <c r="E84" s="482">
        <f t="shared" ref="E84" si="59">+AD84</f>
        <v>0</v>
      </c>
      <c r="F84" s="760">
        <v>0</v>
      </c>
      <c r="G84" s="754">
        <f t="shared" si="55"/>
        <v>0</v>
      </c>
      <c r="H84" s="1060">
        <f t="shared" si="56"/>
        <v>0</v>
      </c>
      <c r="I84" s="420">
        <f t="shared" si="57"/>
        <v>0</v>
      </c>
      <c r="J84" s="420">
        <f t="shared" si="58"/>
        <v>0</v>
      </c>
      <c r="K84" s="11" t="s">
        <v>15</v>
      </c>
      <c r="L84" s="11" t="s">
        <v>13</v>
      </c>
      <c r="M84" s="409" t="str">
        <f>VLOOKUP(I84,APORTES!$A$1:$B$100,2,0)</f>
        <v>2 DÍA HABIL</v>
      </c>
      <c r="N84" s="590">
        <v>0</v>
      </c>
      <c r="O84" s="3" t="s">
        <v>724</v>
      </c>
      <c r="P84" s="866" t="s">
        <v>205</v>
      </c>
      <c r="Q84" s="756"/>
      <c r="R84" s="1153" t="s">
        <v>711</v>
      </c>
      <c r="S84" s="3"/>
      <c r="T84" s="22"/>
      <c r="U84" s="592">
        <v>7490</v>
      </c>
      <c r="W84" s="1013" t="s">
        <v>206</v>
      </c>
      <c r="X84" s="1262" t="s">
        <v>374</v>
      </c>
      <c r="Y84" s="21">
        <v>0</v>
      </c>
      <c r="Z84" s="3">
        <v>0</v>
      </c>
      <c r="AA84" s="411">
        <v>0</v>
      </c>
      <c r="AB84" s="411">
        <v>0</v>
      </c>
      <c r="AD84" s="520">
        <v>0</v>
      </c>
      <c r="AE84" s="1" t="s">
        <v>23</v>
      </c>
      <c r="AF84" s="521"/>
      <c r="AG84" s="522"/>
      <c r="AH84" s="522"/>
      <c r="AI84" s="522"/>
      <c r="AL84" s="523"/>
      <c r="AM84" s="524">
        <v>0</v>
      </c>
      <c r="AN84" s="413">
        <v>0</v>
      </c>
      <c r="AO84" s="413">
        <v>0</v>
      </c>
      <c r="AP84" s="413">
        <v>0</v>
      </c>
      <c r="AQ84" s="3"/>
      <c r="AR84" s="525" t="s">
        <v>413</v>
      </c>
      <c r="AS84" s="989"/>
      <c r="AT84" s="322"/>
      <c r="AU84" s="521"/>
      <c r="AV84" s="522"/>
      <c r="AW84" s="522"/>
      <c r="AX84" s="522"/>
      <c r="AY84" s="413"/>
      <c r="AZ84" s="413"/>
      <c r="BA84" s="527"/>
      <c r="BB84" s="1024" t="s">
        <v>306</v>
      </c>
      <c r="BC84" s="1195"/>
      <c r="BD84" s="759"/>
      <c r="BE84" s="759"/>
      <c r="BF84" s="1214"/>
      <c r="BG84" s="1125"/>
      <c r="BH84" s="540"/>
      <c r="BK84" s="579"/>
      <c r="BL84" s="580"/>
      <c r="BM84" s="533"/>
      <c r="BN84" s="125" t="s">
        <v>374</v>
      </c>
      <c r="BO84" s="124"/>
      <c r="BR84" s="897" t="s">
        <v>374</v>
      </c>
      <c r="BS84" s="541"/>
      <c r="BT84" s="541"/>
      <c r="BU84" s="541"/>
      <c r="BV84" s="541"/>
      <c r="BW84" s="541"/>
      <c r="BX84" s="969"/>
      <c r="BY84" s="510"/>
      <c r="BZ84" s="535"/>
      <c r="CA84" s="533"/>
      <c r="CC84" s="420"/>
      <c r="CD84" s="420"/>
      <c r="CE84" s="431"/>
      <c r="CF84" s="432"/>
    </row>
    <row r="85" spans="1:84" ht="21" x14ac:dyDescent="0.35">
      <c r="A85" s="958">
        <v>125</v>
      </c>
      <c r="B85" s="512"/>
      <c r="C85" s="513"/>
      <c r="D85" s="748"/>
      <c r="E85" s="482">
        <f t="shared" si="54"/>
        <v>0</v>
      </c>
      <c r="F85" s="760">
        <v>0</v>
      </c>
      <c r="G85" s="754">
        <f t="shared" ref="G85:G86" si="60">IF(H85=0,0,IF(H85=1,1,11-H85))</f>
        <v>0</v>
      </c>
      <c r="H85" s="1060">
        <f t="shared" ref="H85" si="61">MOD((VALUE(MID(TEXT(F85,"000000000000000"),15,1))*3+VALUE(MID(TEXT(F85,"000000000000000"),14,1))*7+VALUE(MID(TEXT(F85,"000000000000000"),13,1))*13+VALUE(MID(TEXT(F85,"000000000000000"),12,1))*17+VALUE(MID(TEXT(F85,"000000000000000"),11,1))*19+VALUE(MID(TEXT(F85,"000000000000000"),10,1))*23+VALUE(MID(TEXT(F85,"000000000000000"),9,1))*29+VALUE(MID(TEXT(F85,"000000000000000"),8,1))*37+VALUE(MID(TEXT(F85,"000000000000000"),7,1))*41+VALUE(MID(TEXT(F85,"000000000000000"),6,1))*43+VALUE(MID(TEXT(F85,"000000000000000"),5,1))*47+VALUE(MID(TEXT(F85,"000000000000000"),4,1))*53+VALUE(MID(TEXT(F85,"000000000000000"),3,1))*59+VALUE(MID(TEXT(F85,"000000000000000"),2,1))*67+VALUE(MID(TEXT(F85,"000000000000000"),1,1))*71),11)</f>
        <v>0</v>
      </c>
      <c r="I85" s="420">
        <f t="shared" ref="I85" si="62">ROUND((((F85/100)-INT(F85/100))*100),0)</f>
        <v>0</v>
      </c>
      <c r="J85" s="420">
        <f t="shared" ref="J85" si="63">ROUND((((F85/10)-INT(F85/10))*10),0)</f>
        <v>0</v>
      </c>
      <c r="K85" s="11" t="s">
        <v>15</v>
      </c>
      <c r="L85" s="11" t="s">
        <v>13</v>
      </c>
      <c r="M85" s="409" t="str">
        <f>VLOOKUP(I85,APORTES!$A$1:$B$100,2,0)</f>
        <v>2 DÍA HABIL</v>
      </c>
      <c r="N85" s="590">
        <v>0</v>
      </c>
      <c r="O85" s="3" t="s">
        <v>724</v>
      </c>
      <c r="P85" s="866" t="s">
        <v>205</v>
      </c>
      <c r="Q85" s="756"/>
      <c r="R85" s="1153" t="s">
        <v>711</v>
      </c>
      <c r="S85" s="3"/>
      <c r="T85" s="22"/>
      <c r="U85" s="592">
        <v>7490</v>
      </c>
      <c r="W85" s="1013" t="s">
        <v>206</v>
      </c>
      <c r="X85" s="1262" t="s">
        <v>374</v>
      </c>
      <c r="Y85" s="1014">
        <v>0</v>
      </c>
      <c r="Z85" s="1010">
        <v>0</v>
      </c>
      <c r="AA85" s="1010">
        <v>0</v>
      </c>
      <c r="AB85" s="1010">
        <v>0</v>
      </c>
      <c r="AC85" s="1015"/>
      <c r="AD85" s="1016">
        <v>0</v>
      </c>
      <c r="AE85" s="1" t="s">
        <v>23</v>
      </c>
      <c r="AF85" s="521"/>
      <c r="AG85" s="522"/>
      <c r="AH85" s="522"/>
      <c r="AI85" s="522"/>
      <c r="AL85" s="523"/>
      <c r="AM85" s="524">
        <v>0</v>
      </c>
      <c r="AN85" s="413">
        <v>0</v>
      </c>
      <c r="AO85" s="413">
        <v>0</v>
      </c>
      <c r="AP85" s="413">
        <v>0</v>
      </c>
      <c r="AQ85" s="3"/>
      <c r="AR85" s="525" t="s">
        <v>413</v>
      </c>
      <c r="AS85" s="78"/>
      <c r="AT85" s="322"/>
      <c r="AU85" s="521"/>
      <c r="AV85" s="522"/>
      <c r="AW85" s="522"/>
      <c r="AX85" s="522"/>
      <c r="AY85" s="413"/>
      <c r="AZ85" s="413"/>
      <c r="BA85" s="527"/>
      <c r="BB85" s="1024" t="s">
        <v>306</v>
      </c>
      <c r="BC85" s="1195"/>
      <c r="BD85" s="759"/>
      <c r="BE85" s="759"/>
      <c r="BF85" s="1214"/>
      <c r="BG85" s="1125"/>
      <c r="BH85" s="540"/>
      <c r="BK85" s="579"/>
      <c r="BL85" s="580"/>
      <c r="BM85" s="533"/>
      <c r="BN85" s="125" t="s">
        <v>374</v>
      </c>
      <c r="BO85" s="124"/>
      <c r="BR85" s="897" t="s">
        <v>374</v>
      </c>
      <c r="BS85" s="541"/>
      <c r="BT85" s="541"/>
      <c r="BU85" s="541"/>
      <c r="BV85" s="541"/>
      <c r="BW85" s="541"/>
      <c r="BX85" s="969"/>
      <c r="BY85" s="510"/>
      <c r="BZ85" s="535"/>
      <c r="CA85" s="533"/>
      <c r="CC85" s="420"/>
      <c r="CD85" s="420"/>
      <c r="CE85" s="431"/>
      <c r="CF85" s="432"/>
    </row>
    <row r="86" spans="1:84" ht="21" x14ac:dyDescent="0.35">
      <c r="A86" s="958">
        <v>126</v>
      </c>
      <c r="B86" s="512"/>
      <c r="C86" s="513"/>
      <c r="D86" s="748"/>
      <c r="E86" s="482">
        <f t="shared" si="54"/>
        <v>0</v>
      </c>
      <c r="F86" s="760">
        <v>0</v>
      </c>
      <c r="G86" s="754">
        <f t="shared" si="60"/>
        <v>0</v>
      </c>
      <c r="H86" s="1060">
        <f t="shared" ref="H86" si="64">MOD((VALUE(MID(TEXT(F86,"000000000000000"),15,1))*3+VALUE(MID(TEXT(F86,"000000000000000"),14,1))*7+VALUE(MID(TEXT(F86,"000000000000000"),13,1))*13+VALUE(MID(TEXT(F86,"000000000000000"),12,1))*17+VALUE(MID(TEXT(F86,"000000000000000"),11,1))*19+VALUE(MID(TEXT(F86,"000000000000000"),10,1))*23+VALUE(MID(TEXT(F86,"000000000000000"),9,1))*29+VALUE(MID(TEXT(F86,"000000000000000"),8,1))*37+VALUE(MID(TEXT(F86,"000000000000000"),7,1))*41+VALUE(MID(TEXT(F86,"000000000000000"),6,1))*43+VALUE(MID(TEXT(F86,"000000000000000"),5,1))*47+VALUE(MID(TEXT(F86,"000000000000000"),4,1))*53+VALUE(MID(TEXT(F86,"000000000000000"),3,1))*59+VALUE(MID(TEXT(F86,"000000000000000"),2,1))*67+VALUE(MID(TEXT(F86,"000000000000000"),1,1))*71),11)</f>
        <v>0</v>
      </c>
      <c r="I86" s="420">
        <f t="shared" ref="I86" si="65">ROUND((((F86/100)-INT(F86/100))*100),0)</f>
        <v>0</v>
      </c>
      <c r="J86" s="420">
        <f t="shared" ref="J86" si="66">ROUND((((F86/10)-INT(F86/10))*10),0)</f>
        <v>0</v>
      </c>
      <c r="K86" s="11" t="s">
        <v>15</v>
      </c>
      <c r="L86" s="11" t="s">
        <v>13</v>
      </c>
      <c r="M86" s="409" t="str">
        <f>VLOOKUP(I86,APORTES!$A$1:$B$100,2,0)</f>
        <v>2 DÍA HABIL</v>
      </c>
      <c r="N86" s="590">
        <v>0</v>
      </c>
      <c r="O86" s="3" t="s">
        <v>724</v>
      </c>
      <c r="P86" s="866" t="s">
        <v>205</v>
      </c>
      <c r="Q86" s="756"/>
      <c r="R86" s="1153" t="s">
        <v>711</v>
      </c>
      <c r="S86" s="3"/>
      <c r="T86" s="22"/>
      <c r="U86" s="592">
        <v>7490</v>
      </c>
      <c r="W86" s="1013" t="s">
        <v>206</v>
      </c>
      <c r="X86" s="1262" t="s">
        <v>374</v>
      </c>
      <c r="Y86" s="1014">
        <v>0</v>
      </c>
      <c r="Z86" s="1010">
        <v>0</v>
      </c>
      <c r="AA86" s="1010">
        <v>0</v>
      </c>
      <c r="AB86" s="1010">
        <v>0</v>
      </c>
      <c r="AC86" s="1015"/>
      <c r="AD86" s="1016">
        <v>0</v>
      </c>
      <c r="AE86" s="1" t="s">
        <v>23</v>
      </c>
      <c r="AF86" s="521"/>
      <c r="AG86" s="522"/>
      <c r="AH86" s="522"/>
      <c r="AI86" s="522"/>
      <c r="AL86" s="523"/>
      <c r="AM86" s="524">
        <v>0</v>
      </c>
      <c r="AN86" s="413">
        <v>0</v>
      </c>
      <c r="AO86" s="413">
        <v>0</v>
      </c>
      <c r="AP86" s="413">
        <v>0</v>
      </c>
      <c r="AQ86" s="3"/>
      <c r="AR86" s="525" t="s">
        <v>413</v>
      </c>
      <c r="AS86" s="78"/>
      <c r="AT86" s="322"/>
      <c r="AU86" s="521"/>
      <c r="AV86" s="522"/>
      <c r="AW86" s="522"/>
      <c r="AX86" s="522"/>
      <c r="AY86" s="413"/>
      <c r="AZ86" s="413"/>
      <c r="BA86" s="527"/>
      <c r="BB86" s="1024" t="s">
        <v>306</v>
      </c>
      <c r="BC86" s="1195"/>
      <c r="BD86" s="759"/>
      <c r="BE86" s="759"/>
      <c r="BF86" s="1214"/>
      <c r="BG86" s="1125"/>
      <c r="BH86" s="540"/>
      <c r="BK86" s="579"/>
      <c r="BL86" s="580"/>
      <c r="BM86" s="533"/>
      <c r="BN86" s="125" t="s">
        <v>374</v>
      </c>
      <c r="BO86" s="124"/>
      <c r="BR86" s="897" t="s">
        <v>374</v>
      </c>
      <c r="BS86" s="541"/>
      <c r="BT86" s="541"/>
      <c r="BU86" s="541"/>
      <c r="BV86" s="541"/>
      <c r="BW86" s="541"/>
      <c r="BX86" s="969"/>
      <c r="BY86" s="510"/>
      <c r="BZ86" s="535"/>
      <c r="CA86" s="533"/>
      <c r="CC86" s="420"/>
      <c r="CD86" s="420"/>
      <c r="CE86" s="431"/>
      <c r="CF86" s="432"/>
    </row>
    <row r="87" spans="1:84" ht="21" x14ac:dyDescent="0.35">
      <c r="A87" s="958">
        <v>127</v>
      </c>
      <c r="B87" s="512"/>
      <c r="C87" s="513"/>
      <c r="D87" s="748"/>
      <c r="E87" s="482">
        <f t="shared" ref="E87" si="67">+AD87</f>
        <v>0</v>
      </c>
      <c r="F87" s="760">
        <v>0</v>
      </c>
      <c r="G87" s="754">
        <f t="shared" ref="G87:G89" si="68">IF(H87=0,0,IF(H87=1,1,11-H87))</f>
        <v>0</v>
      </c>
      <c r="H87" s="1060">
        <f t="shared" ref="H87:H89" si="69">MOD((VALUE(MID(TEXT(F87,"000000000000000"),15,1))*3+VALUE(MID(TEXT(F87,"000000000000000"),14,1))*7+VALUE(MID(TEXT(F87,"000000000000000"),13,1))*13+VALUE(MID(TEXT(F87,"000000000000000"),12,1))*17+VALUE(MID(TEXT(F87,"000000000000000"),11,1))*19+VALUE(MID(TEXT(F87,"000000000000000"),10,1))*23+VALUE(MID(TEXT(F87,"000000000000000"),9,1))*29+VALUE(MID(TEXT(F87,"000000000000000"),8,1))*37+VALUE(MID(TEXT(F87,"000000000000000"),7,1))*41+VALUE(MID(TEXT(F87,"000000000000000"),6,1))*43+VALUE(MID(TEXT(F87,"000000000000000"),5,1))*47+VALUE(MID(TEXT(F87,"000000000000000"),4,1))*53+VALUE(MID(TEXT(F87,"000000000000000"),3,1))*59+VALUE(MID(TEXT(F87,"000000000000000"),2,1))*67+VALUE(MID(TEXT(F87,"000000000000000"),1,1))*71),11)</f>
        <v>0</v>
      </c>
      <c r="I87" s="420">
        <f t="shared" ref="I87:I88" si="70">ROUND((((F87/100)-INT(F87/100))*100),0)</f>
        <v>0</v>
      </c>
      <c r="J87" s="420">
        <f t="shared" ref="J87:J88" si="71">ROUND((((F87/10)-INT(F87/10))*10),0)</f>
        <v>0</v>
      </c>
      <c r="K87" s="11" t="s">
        <v>15</v>
      </c>
      <c r="L87" s="11" t="s">
        <v>13</v>
      </c>
      <c r="M87" s="409" t="str">
        <f>VLOOKUP(I87,APORTES!$A$1:$B$100,2,0)</f>
        <v>2 DÍA HABIL</v>
      </c>
      <c r="N87" s="590">
        <v>0</v>
      </c>
      <c r="O87" s="3" t="s">
        <v>724</v>
      </c>
      <c r="P87" s="866" t="s">
        <v>576</v>
      </c>
      <c r="Q87" s="756"/>
      <c r="R87" s="889" t="s">
        <v>722</v>
      </c>
      <c r="S87" s="3" t="s">
        <v>16</v>
      </c>
      <c r="T87" s="22" t="s">
        <v>16</v>
      </c>
      <c r="U87" s="592">
        <v>121</v>
      </c>
      <c r="W87" s="1013" t="s">
        <v>206</v>
      </c>
      <c r="X87" s="1262" t="s">
        <v>374</v>
      </c>
      <c r="Y87" s="21">
        <v>0</v>
      </c>
      <c r="Z87" s="3">
        <v>0</v>
      </c>
      <c r="AA87" s="3">
        <v>0</v>
      </c>
      <c r="AB87" s="3">
        <v>0</v>
      </c>
      <c r="AD87" s="28">
        <v>0</v>
      </c>
      <c r="AE87" s="1" t="s">
        <v>23</v>
      </c>
      <c r="AF87" s="521"/>
      <c r="AG87" s="522"/>
      <c r="AH87" s="522"/>
      <c r="AI87" s="522"/>
      <c r="AL87" s="523"/>
      <c r="AM87" s="524">
        <v>0</v>
      </c>
      <c r="AN87" s="413">
        <v>0</v>
      </c>
      <c r="AO87" s="413">
        <v>0</v>
      </c>
      <c r="AP87" s="413">
        <v>0</v>
      </c>
      <c r="AQ87" s="3"/>
      <c r="AR87" s="22" t="s">
        <v>23</v>
      </c>
      <c r="AS87" s="78"/>
      <c r="AT87" s="322"/>
      <c r="AU87" s="521"/>
      <c r="AV87" s="522"/>
      <c r="AW87" s="522"/>
      <c r="AX87" s="522"/>
      <c r="AY87" s="413"/>
      <c r="AZ87" s="413"/>
      <c r="BA87" s="527"/>
      <c r="BB87" s="1024" t="s">
        <v>306</v>
      </c>
      <c r="BC87" s="1161"/>
      <c r="BD87" s="597"/>
      <c r="BE87" s="597"/>
      <c r="BF87" s="1205"/>
      <c r="BG87" s="1125"/>
      <c r="BH87" s="540"/>
      <c r="BK87" s="579"/>
      <c r="BL87" s="580"/>
      <c r="BM87" s="533"/>
      <c r="BN87" s="125" t="s">
        <v>374</v>
      </c>
      <c r="BO87" s="124"/>
      <c r="BR87" s="897" t="s">
        <v>374</v>
      </c>
      <c r="BS87" s="541"/>
      <c r="BT87" s="541"/>
      <c r="BU87" s="541"/>
      <c r="BV87" s="541"/>
      <c r="BW87" s="541"/>
      <c r="BX87" s="969"/>
      <c r="BY87" s="510"/>
      <c r="BZ87" s="535"/>
      <c r="CA87" s="533"/>
      <c r="CC87" s="420"/>
      <c r="CD87" s="420"/>
      <c r="CE87" s="431"/>
      <c r="CF87" s="432"/>
    </row>
    <row r="88" spans="1:84" ht="21" x14ac:dyDescent="0.35">
      <c r="A88" s="958">
        <v>128</v>
      </c>
      <c r="B88" s="512"/>
      <c r="C88" s="513"/>
      <c r="D88" s="748"/>
      <c r="E88" s="482"/>
      <c r="F88" s="760">
        <v>0</v>
      </c>
      <c r="G88" s="754">
        <f t="shared" si="68"/>
        <v>0</v>
      </c>
      <c r="H88" s="1060">
        <f t="shared" si="69"/>
        <v>0</v>
      </c>
      <c r="I88" s="420">
        <f t="shared" si="70"/>
        <v>0</v>
      </c>
      <c r="J88" s="420">
        <f t="shared" si="71"/>
        <v>0</v>
      </c>
      <c r="K88" s="11"/>
      <c r="L88" s="11"/>
      <c r="N88" s="590">
        <v>0</v>
      </c>
      <c r="P88" s="866"/>
      <c r="Q88" s="756"/>
      <c r="R88" s="1196"/>
      <c r="S88" s="3"/>
      <c r="T88" s="22"/>
      <c r="U88" s="592"/>
      <c r="W88" s="755"/>
      <c r="X88" s="1264" t="s">
        <v>374</v>
      </c>
      <c r="Y88" s="21">
        <v>0</v>
      </c>
      <c r="Z88" s="3">
        <v>0</v>
      </c>
      <c r="AA88" s="3">
        <v>0</v>
      </c>
      <c r="AB88" s="3">
        <v>0</v>
      </c>
      <c r="AD88" s="520">
        <v>0</v>
      </c>
      <c r="AF88" s="521"/>
      <c r="AG88" s="522"/>
      <c r="AH88" s="522"/>
      <c r="AI88" s="522"/>
      <c r="AL88" s="523"/>
      <c r="AM88" s="524">
        <v>0</v>
      </c>
      <c r="AN88" s="413">
        <v>0</v>
      </c>
      <c r="AO88" s="413">
        <v>0</v>
      </c>
      <c r="AP88" s="413">
        <v>0</v>
      </c>
      <c r="AQ88" s="3"/>
      <c r="AR88" s="525"/>
      <c r="AS88" s="78"/>
      <c r="AT88" s="322"/>
      <c r="AU88" s="521"/>
      <c r="AV88" s="522"/>
      <c r="AW88" s="522"/>
      <c r="AX88" s="522"/>
      <c r="AY88" s="413"/>
      <c r="AZ88" s="413"/>
      <c r="BA88" s="527"/>
      <c r="BB88" s="894"/>
      <c r="BC88" s="1161"/>
      <c r="BD88" s="597"/>
      <c r="BE88" s="597"/>
      <c r="BF88" s="1205"/>
      <c r="BG88" s="1125"/>
      <c r="BH88" s="540"/>
      <c r="BK88" s="579"/>
      <c r="BL88" s="580"/>
      <c r="BM88" s="533"/>
      <c r="BN88" s="125" t="s">
        <v>374</v>
      </c>
      <c r="BO88" s="124"/>
      <c r="BR88" s="897" t="s">
        <v>374</v>
      </c>
      <c r="BS88" s="541"/>
      <c r="BT88" s="541"/>
      <c r="BU88" s="541"/>
      <c r="BV88" s="541"/>
      <c r="BW88" s="541"/>
      <c r="BX88" s="969"/>
      <c r="BY88" s="510"/>
      <c r="BZ88" s="535"/>
      <c r="CA88" s="533"/>
      <c r="CC88" s="420"/>
      <c r="CD88" s="420"/>
      <c r="CE88" s="431"/>
      <c r="CF88" s="432"/>
    </row>
    <row r="89" spans="1:84" ht="21" x14ac:dyDescent="0.35">
      <c r="A89" s="958">
        <v>129</v>
      </c>
      <c r="B89" s="512"/>
      <c r="C89" s="513"/>
      <c r="D89" s="748"/>
      <c r="E89" s="482">
        <f t="shared" ref="E89:E93" si="72">+AD89</f>
        <v>0</v>
      </c>
      <c r="F89" s="760">
        <v>0</v>
      </c>
      <c r="G89" s="754">
        <f t="shared" si="68"/>
        <v>0</v>
      </c>
      <c r="H89" s="1060">
        <f t="shared" si="69"/>
        <v>0</v>
      </c>
      <c r="I89" s="420">
        <f t="shared" ref="I89" si="73">ROUND((((F89/100)-INT(F89/100))*100),0)</f>
        <v>0</v>
      </c>
      <c r="J89" s="420">
        <f t="shared" ref="J89" si="74">ROUND((((F89/10)-INT(F89/10))*10),0)</f>
        <v>0</v>
      </c>
      <c r="K89" s="11" t="s">
        <v>15</v>
      </c>
      <c r="L89" s="11" t="s">
        <v>13</v>
      </c>
      <c r="M89" s="409" t="str">
        <f>VLOOKUP(I89,APORTES!$A$1:$B$100,2,0)</f>
        <v>2 DÍA HABIL</v>
      </c>
      <c r="N89" s="590">
        <v>0</v>
      </c>
      <c r="P89" s="866"/>
      <c r="Q89" s="756"/>
      <c r="R89" s="889" t="s">
        <v>722</v>
      </c>
      <c r="S89" s="3"/>
      <c r="T89" s="22"/>
      <c r="U89" s="592">
        <v>6202</v>
      </c>
      <c r="W89" s="755"/>
      <c r="X89" s="1262" t="s">
        <v>375</v>
      </c>
      <c r="Y89" s="21">
        <v>0</v>
      </c>
      <c r="Z89" s="3">
        <v>0</v>
      </c>
      <c r="AA89" s="3">
        <v>0</v>
      </c>
      <c r="AB89" s="3">
        <v>0</v>
      </c>
      <c r="AD89" s="520">
        <v>0</v>
      </c>
      <c r="AE89" s="1" t="s">
        <v>23</v>
      </c>
      <c r="AF89" s="521"/>
      <c r="AG89" s="522"/>
      <c r="AH89" s="522"/>
      <c r="AI89" s="522"/>
      <c r="AL89" s="523"/>
      <c r="AM89" s="524">
        <v>0</v>
      </c>
      <c r="AN89" s="413">
        <v>0</v>
      </c>
      <c r="AO89" s="413">
        <v>0</v>
      </c>
      <c r="AP89" s="413">
        <v>0</v>
      </c>
      <c r="AQ89" s="3"/>
      <c r="AR89" s="22" t="s">
        <v>23</v>
      </c>
      <c r="AS89" s="78"/>
      <c r="AT89" s="322"/>
      <c r="AU89" s="23"/>
      <c r="AV89" s="24"/>
      <c r="AW89" s="24"/>
      <c r="AX89" s="24"/>
      <c r="AY89" s="413"/>
      <c r="AZ89" s="413"/>
      <c r="BA89" s="51"/>
      <c r="BB89" s="894"/>
      <c r="BC89" s="1161"/>
      <c r="BD89" s="597"/>
      <c r="BE89" s="597"/>
      <c r="BF89" s="1205"/>
      <c r="BG89" s="1125"/>
      <c r="BH89" s="540"/>
      <c r="BK89" s="579"/>
      <c r="BL89" s="580"/>
      <c r="BM89" s="533"/>
      <c r="BN89" s="125" t="s">
        <v>374</v>
      </c>
      <c r="BO89" s="124"/>
      <c r="BR89" s="897" t="s">
        <v>374</v>
      </c>
      <c r="BS89" s="541"/>
      <c r="BT89" s="541"/>
      <c r="BU89" s="541"/>
      <c r="BV89" s="541"/>
      <c r="BW89" s="541"/>
      <c r="BX89" s="969"/>
      <c r="BY89" s="510"/>
      <c r="BZ89" s="535"/>
      <c r="CA89" s="533"/>
      <c r="CC89" s="420"/>
      <c r="CD89" s="420"/>
      <c r="CE89" s="431"/>
      <c r="CF89" s="432"/>
    </row>
    <row r="90" spans="1:84" ht="21" x14ac:dyDescent="0.35">
      <c r="A90" s="958">
        <v>130</v>
      </c>
      <c r="B90" s="512"/>
      <c r="C90" s="513"/>
      <c r="D90" s="748"/>
      <c r="E90" s="482"/>
      <c r="F90" s="760">
        <v>0</v>
      </c>
      <c r="G90" s="754">
        <f t="shared" ref="G90" si="75">IF(H90=0,0,IF(H90=1,1,11-H90))</f>
        <v>0</v>
      </c>
      <c r="H90" s="1060">
        <f t="shared" ref="H90" si="76">MOD((VALUE(MID(TEXT(F90,"000000000000000"),15,1))*3+VALUE(MID(TEXT(F90,"000000000000000"),14,1))*7+VALUE(MID(TEXT(F90,"000000000000000"),13,1))*13+VALUE(MID(TEXT(F90,"000000000000000"),12,1))*17+VALUE(MID(TEXT(F90,"000000000000000"),11,1))*19+VALUE(MID(TEXT(F90,"000000000000000"),10,1))*23+VALUE(MID(TEXT(F90,"000000000000000"),9,1))*29+VALUE(MID(TEXT(F90,"000000000000000"),8,1))*37+VALUE(MID(TEXT(F90,"000000000000000"),7,1))*41+VALUE(MID(TEXT(F90,"000000000000000"),6,1))*43+VALUE(MID(TEXT(F90,"000000000000000"),5,1))*47+VALUE(MID(TEXT(F90,"000000000000000"),4,1))*53+VALUE(MID(TEXT(F90,"000000000000000"),3,1))*59+VALUE(MID(TEXT(F90,"000000000000000"),2,1))*67+VALUE(MID(TEXT(F90,"000000000000000"),1,1))*71),11)</f>
        <v>0</v>
      </c>
      <c r="I90" s="420">
        <f t="shared" ref="I90" si="77">ROUND((((F90/100)-INT(F90/100))*100),0)</f>
        <v>0</v>
      </c>
      <c r="J90" s="420">
        <f t="shared" ref="J90" si="78">ROUND((((F90/10)-INT(F90/10))*10),0)</f>
        <v>0</v>
      </c>
      <c r="K90" s="11" t="s">
        <v>15</v>
      </c>
      <c r="L90" s="11" t="s">
        <v>13</v>
      </c>
      <c r="M90" s="409" t="str">
        <f>VLOOKUP(I90,APORTES!$A$1:$B$100,2,0)</f>
        <v>2 DÍA HABIL</v>
      </c>
      <c r="N90" s="590">
        <v>0</v>
      </c>
      <c r="P90" s="866"/>
      <c r="Q90" s="756"/>
      <c r="R90" s="889" t="s">
        <v>722</v>
      </c>
      <c r="S90" s="3"/>
      <c r="T90" s="22"/>
      <c r="U90" s="592">
        <v>9420</v>
      </c>
      <c r="W90" s="1013" t="s">
        <v>206</v>
      </c>
      <c r="X90" s="1264" t="s">
        <v>374</v>
      </c>
      <c r="Y90" s="21">
        <v>0</v>
      </c>
      <c r="Z90" s="3">
        <v>0</v>
      </c>
      <c r="AA90" s="3">
        <v>0</v>
      </c>
      <c r="AB90" s="3">
        <v>0</v>
      </c>
      <c r="AD90" s="520">
        <v>0</v>
      </c>
      <c r="AE90" s="1" t="s">
        <v>23</v>
      </c>
      <c r="AF90" s="521"/>
      <c r="AG90" s="522"/>
      <c r="AH90" s="522"/>
      <c r="AI90" s="522"/>
      <c r="AL90" s="523"/>
      <c r="AM90" s="524">
        <v>0</v>
      </c>
      <c r="AN90" s="413">
        <v>0</v>
      </c>
      <c r="AO90" s="413">
        <v>0</v>
      </c>
      <c r="AP90" s="413">
        <v>0</v>
      </c>
      <c r="AQ90" s="3"/>
      <c r="AR90" s="525"/>
      <c r="AS90" s="78"/>
      <c r="AT90" s="322"/>
      <c r="AU90" s="23"/>
      <c r="AV90" s="24"/>
      <c r="AW90" s="24"/>
      <c r="AX90" s="24"/>
      <c r="AY90" s="413"/>
      <c r="AZ90" s="413"/>
      <c r="BA90" s="51"/>
      <c r="BB90" s="1024" t="s">
        <v>306</v>
      </c>
      <c r="BC90" s="1161"/>
      <c r="BD90" s="597"/>
      <c r="BE90" s="597"/>
      <c r="BF90" s="1205"/>
      <c r="BG90" s="1125"/>
      <c r="BH90" s="540"/>
      <c r="BK90" s="579"/>
      <c r="BL90" s="580"/>
      <c r="BM90" s="533"/>
      <c r="BN90" s="125" t="s">
        <v>374</v>
      </c>
      <c r="BO90" s="124"/>
      <c r="BR90" s="897" t="s">
        <v>374</v>
      </c>
      <c r="BS90" s="541"/>
      <c r="BT90" s="541"/>
      <c r="BU90" s="541"/>
      <c r="BV90" s="541"/>
      <c r="BW90" s="541"/>
      <c r="BX90" s="969"/>
      <c r="BY90" s="510"/>
      <c r="BZ90" s="535"/>
      <c r="CA90" s="533"/>
      <c r="CC90" s="420"/>
      <c r="CD90" s="420"/>
      <c r="CE90" s="431"/>
      <c r="CF90" s="432"/>
    </row>
    <row r="91" spans="1:84" ht="21" x14ac:dyDescent="0.35">
      <c r="A91" s="958">
        <v>131</v>
      </c>
      <c r="B91" s="512"/>
      <c r="C91" s="513"/>
      <c r="D91" s="748"/>
      <c r="E91" s="482">
        <f t="shared" si="72"/>
        <v>0</v>
      </c>
      <c r="F91" s="760">
        <v>0</v>
      </c>
      <c r="G91" s="754">
        <f t="shared" ref="G91:G93" si="79">IF(H91=0,0,IF(H91=1,1,11-H91))</f>
        <v>0</v>
      </c>
      <c r="H91" s="1060">
        <f t="shared" ref="H91:H93" si="80">MOD((VALUE(MID(TEXT(F91,"000000000000000"),15,1))*3+VALUE(MID(TEXT(F91,"000000000000000"),14,1))*7+VALUE(MID(TEXT(F91,"000000000000000"),13,1))*13+VALUE(MID(TEXT(F91,"000000000000000"),12,1))*17+VALUE(MID(TEXT(F91,"000000000000000"),11,1))*19+VALUE(MID(TEXT(F91,"000000000000000"),10,1))*23+VALUE(MID(TEXT(F91,"000000000000000"),9,1))*29+VALUE(MID(TEXT(F91,"000000000000000"),8,1))*37+VALUE(MID(TEXT(F91,"000000000000000"),7,1))*41+VALUE(MID(TEXT(F91,"000000000000000"),6,1))*43+VALUE(MID(TEXT(F91,"000000000000000"),5,1))*47+VALUE(MID(TEXT(F91,"000000000000000"),4,1))*53+VALUE(MID(TEXT(F91,"000000000000000"),3,1))*59+VALUE(MID(TEXT(F91,"000000000000000"),2,1))*67+VALUE(MID(TEXT(F91,"000000000000000"),1,1))*71),11)</f>
        <v>0</v>
      </c>
      <c r="I91" s="420">
        <f t="shared" ref="I91:I93" si="81">ROUND((((F91/100)-INT(F91/100))*100),0)</f>
        <v>0</v>
      </c>
      <c r="J91" s="420">
        <f t="shared" ref="J91:J93" si="82">ROUND((((F91/10)-INT(F91/10))*10),0)</f>
        <v>0</v>
      </c>
      <c r="K91" s="11" t="s">
        <v>15</v>
      </c>
      <c r="L91" s="11" t="s">
        <v>13</v>
      </c>
      <c r="M91" s="409" t="str">
        <f>VLOOKUP(I91,APORTES!$A$1:$B$100,2,0)</f>
        <v>2 DÍA HABIL</v>
      </c>
      <c r="N91" s="590">
        <v>0</v>
      </c>
      <c r="O91" s="3" t="s">
        <v>724</v>
      </c>
      <c r="P91" s="866" t="s">
        <v>205</v>
      </c>
      <c r="Q91" s="877"/>
      <c r="R91" s="889" t="s">
        <v>722</v>
      </c>
      <c r="S91" s="1050"/>
      <c r="T91" s="1011"/>
      <c r="U91" s="592">
        <v>7490</v>
      </c>
      <c r="W91" s="1013" t="s">
        <v>206</v>
      </c>
      <c r="X91" s="1262" t="s">
        <v>374</v>
      </c>
      <c r="Y91" s="637">
        <v>0</v>
      </c>
      <c r="Z91" s="633">
        <v>0</v>
      </c>
      <c r="AA91" s="633">
        <v>0</v>
      </c>
      <c r="AB91" s="633">
        <v>0</v>
      </c>
      <c r="AC91" s="638">
        <v>1149</v>
      </c>
      <c r="AD91" s="639">
        <v>0</v>
      </c>
      <c r="AE91" s="631" t="s">
        <v>23</v>
      </c>
      <c r="AF91" s="521"/>
      <c r="AG91" s="522"/>
      <c r="AH91" s="522"/>
      <c r="AI91" s="522"/>
      <c r="AL91" s="523"/>
      <c r="AM91" s="524">
        <v>0</v>
      </c>
      <c r="AN91" s="413">
        <v>0</v>
      </c>
      <c r="AO91" s="413">
        <v>0</v>
      </c>
      <c r="AP91" s="413">
        <v>0</v>
      </c>
      <c r="AQ91" s="3"/>
      <c r="AR91" s="525"/>
      <c r="AS91" s="216"/>
      <c r="AT91" s="322"/>
      <c r="AU91" s="643"/>
      <c r="AV91" s="644"/>
      <c r="AW91" s="644"/>
      <c r="AX91" s="644"/>
      <c r="AY91" s="638"/>
      <c r="AZ91" s="638"/>
      <c r="BA91" s="1156"/>
      <c r="BB91" s="1024" t="s">
        <v>306</v>
      </c>
      <c r="BC91" s="1160"/>
      <c r="BD91" s="647"/>
      <c r="BE91" s="647"/>
      <c r="BF91" s="1204"/>
      <c r="BG91" s="1125"/>
      <c r="BH91" s="540"/>
      <c r="BK91" s="579"/>
      <c r="BL91" s="580"/>
      <c r="BM91" s="533"/>
      <c r="BN91" s="125" t="s">
        <v>374</v>
      </c>
      <c r="BO91" s="124"/>
      <c r="BR91" s="897" t="s">
        <v>374</v>
      </c>
      <c r="BS91" s="541"/>
      <c r="BT91" s="541"/>
      <c r="BU91" s="541"/>
      <c r="BV91" s="541"/>
      <c r="BW91" s="541"/>
      <c r="BX91" s="969"/>
      <c r="BY91" s="510"/>
      <c r="BZ91" s="535"/>
      <c r="CA91" s="533"/>
      <c r="CC91" s="420"/>
      <c r="CD91" s="420"/>
      <c r="CE91" s="431"/>
      <c r="CF91" s="432"/>
    </row>
    <row r="92" spans="1:84" ht="21" x14ac:dyDescent="0.35">
      <c r="A92" s="958">
        <v>132</v>
      </c>
      <c r="B92" s="512"/>
      <c r="C92" s="513"/>
      <c r="D92" s="748"/>
      <c r="E92" s="482">
        <f t="shared" si="72"/>
        <v>0</v>
      </c>
      <c r="F92" s="760">
        <v>0</v>
      </c>
      <c r="G92" s="754">
        <f t="shared" si="79"/>
        <v>0</v>
      </c>
      <c r="H92" s="1060">
        <f t="shared" si="80"/>
        <v>0</v>
      </c>
      <c r="I92" s="420">
        <f t="shared" si="81"/>
        <v>0</v>
      </c>
      <c r="J92" s="420">
        <f t="shared" si="82"/>
        <v>0</v>
      </c>
      <c r="K92" s="11" t="s">
        <v>15</v>
      </c>
      <c r="L92" s="11" t="s">
        <v>13</v>
      </c>
      <c r="M92" s="409" t="str">
        <f>VLOOKUP(I92,APORTES!$A$1:$B$100,2,0)</f>
        <v>2 DÍA HABIL</v>
      </c>
      <c r="N92" s="590">
        <v>0</v>
      </c>
      <c r="O92" s="3" t="s">
        <v>724</v>
      </c>
      <c r="P92" s="866" t="s">
        <v>205</v>
      </c>
      <c r="Q92" s="756"/>
      <c r="R92" s="889" t="s">
        <v>722</v>
      </c>
      <c r="S92" s="1050" t="s">
        <v>16</v>
      </c>
      <c r="T92" s="1011" t="s">
        <v>16</v>
      </c>
      <c r="U92" s="592">
        <v>7490</v>
      </c>
      <c r="W92" s="1013" t="s">
        <v>206</v>
      </c>
      <c r="X92" s="1262" t="s">
        <v>374</v>
      </c>
      <c r="Y92" s="21">
        <v>0</v>
      </c>
      <c r="Z92" s="3">
        <v>0</v>
      </c>
      <c r="AA92" s="3">
        <v>0</v>
      </c>
      <c r="AB92" s="3">
        <v>0</v>
      </c>
      <c r="AD92" s="520">
        <v>0</v>
      </c>
      <c r="AE92" s="1" t="s">
        <v>23</v>
      </c>
      <c r="AF92" s="521"/>
      <c r="AG92" s="522"/>
      <c r="AH92" s="522"/>
      <c r="AI92" s="522"/>
      <c r="AL92" s="523"/>
      <c r="AM92" s="524">
        <v>0</v>
      </c>
      <c r="AN92" s="413">
        <v>0</v>
      </c>
      <c r="AO92" s="413">
        <v>0</v>
      </c>
      <c r="AP92" s="413">
        <v>0</v>
      </c>
      <c r="AQ92" s="3"/>
      <c r="AR92" s="525" t="s">
        <v>413</v>
      </c>
      <c r="AS92" s="78"/>
      <c r="AT92" s="322"/>
      <c r="AU92" s="521"/>
      <c r="AV92" s="522"/>
      <c r="AW92" s="522"/>
      <c r="AX92" s="522"/>
      <c r="AY92" s="413"/>
      <c r="AZ92" s="413"/>
      <c r="BA92" s="527"/>
      <c r="BB92" s="1024" t="s">
        <v>306</v>
      </c>
      <c r="BC92" s="1195"/>
      <c r="BD92" s="759"/>
      <c r="BE92" s="759"/>
      <c r="BF92" s="1214"/>
      <c r="BG92" s="1125"/>
      <c r="BH92" s="540"/>
      <c r="BK92" s="579"/>
      <c r="BL92" s="580"/>
      <c r="BM92" s="533"/>
      <c r="BN92" s="125" t="s">
        <v>374</v>
      </c>
      <c r="BO92" s="124"/>
      <c r="BR92" s="897" t="s">
        <v>374</v>
      </c>
      <c r="BS92" s="541"/>
      <c r="BT92" s="541"/>
      <c r="BU92" s="541"/>
      <c r="BV92" s="541"/>
      <c r="BW92" s="541"/>
      <c r="BX92" s="969"/>
      <c r="BY92" s="510"/>
      <c r="BZ92" s="535"/>
      <c r="CA92" s="533"/>
      <c r="CC92" s="420"/>
      <c r="CD92" s="420"/>
      <c r="CE92" s="431"/>
      <c r="CF92" s="432"/>
    </row>
    <row r="93" spans="1:84" ht="21" x14ac:dyDescent="0.35">
      <c r="A93" s="958">
        <v>133</v>
      </c>
      <c r="B93" s="512"/>
      <c r="C93" s="513"/>
      <c r="D93" s="748"/>
      <c r="E93" s="482">
        <f t="shared" si="72"/>
        <v>0</v>
      </c>
      <c r="F93" s="760">
        <v>0</v>
      </c>
      <c r="G93" s="754">
        <f t="shared" si="79"/>
        <v>0</v>
      </c>
      <c r="H93" s="1060">
        <f t="shared" si="80"/>
        <v>0</v>
      </c>
      <c r="I93" s="420">
        <f t="shared" si="81"/>
        <v>0</v>
      </c>
      <c r="J93" s="420">
        <f t="shared" si="82"/>
        <v>0</v>
      </c>
      <c r="K93" s="11" t="s">
        <v>15</v>
      </c>
      <c r="L93" s="11" t="s">
        <v>13</v>
      </c>
      <c r="M93" s="409" t="str">
        <f>VLOOKUP(I93,APORTES!$A$1:$B$100,2,0)</f>
        <v>2 DÍA HABIL</v>
      </c>
      <c r="N93" s="590">
        <v>0</v>
      </c>
      <c r="O93" s="3" t="s">
        <v>724</v>
      </c>
      <c r="P93" s="866" t="s">
        <v>205</v>
      </c>
      <c r="Q93" s="756"/>
      <c r="R93" s="889" t="s">
        <v>722</v>
      </c>
      <c r="S93" s="3" t="s">
        <v>16</v>
      </c>
      <c r="T93" s="22" t="s">
        <v>16</v>
      </c>
      <c r="U93" s="592">
        <v>7490</v>
      </c>
      <c r="W93" s="1013" t="s">
        <v>206</v>
      </c>
      <c r="X93" s="1262" t="s">
        <v>374</v>
      </c>
      <c r="Y93" s="21">
        <v>0</v>
      </c>
      <c r="Z93" s="3">
        <v>0</v>
      </c>
      <c r="AA93" s="3">
        <v>0</v>
      </c>
      <c r="AB93" s="3">
        <v>0</v>
      </c>
      <c r="AD93" s="520">
        <v>0</v>
      </c>
      <c r="AE93" s="1" t="s">
        <v>23</v>
      </c>
      <c r="AF93" s="521"/>
      <c r="AG93" s="522"/>
      <c r="AH93" s="522"/>
      <c r="AI93" s="522"/>
      <c r="AL93" s="523"/>
      <c r="AM93" s="524">
        <v>0</v>
      </c>
      <c r="AN93" s="413">
        <v>0</v>
      </c>
      <c r="AO93" s="413">
        <v>0</v>
      </c>
      <c r="AP93" s="413">
        <v>0</v>
      </c>
      <c r="AQ93" s="3"/>
      <c r="AR93" s="525" t="s">
        <v>413</v>
      </c>
      <c r="AS93" s="78"/>
      <c r="AT93" s="322"/>
      <c r="AU93" s="521"/>
      <c r="AV93" s="522"/>
      <c r="AW93" s="522"/>
      <c r="AX93" s="522"/>
      <c r="AY93" s="413"/>
      <c r="AZ93" s="413"/>
      <c r="BA93" s="527"/>
      <c r="BB93" s="1024" t="s">
        <v>306</v>
      </c>
      <c r="BC93" s="1195"/>
      <c r="BD93" s="759"/>
      <c r="BE93" s="759"/>
      <c r="BF93" s="1214"/>
      <c r="BG93" s="1125"/>
      <c r="BH93" s="540"/>
      <c r="BK93" s="579"/>
      <c r="BL93" s="580"/>
      <c r="BM93" s="533"/>
      <c r="BN93" s="125" t="s">
        <v>374</v>
      </c>
      <c r="BO93" s="124"/>
      <c r="BR93" s="897" t="s">
        <v>374</v>
      </c>
      <c r="BS93" s="541"/>
      <c r="BT93" s="541"/>
      <c r="BU93" s="541"/>
      <c r="BV93" s="541"/>
      <c r="BW93" s="541"/>
      <c r="BX93" s="944"/>
      <c r="BY93" s="510"/>
      <c r="BZ93" s="535"/>
      <c r="CA93" s="533"/>
      <c r="CB93" s="411" t="s">
        <v>661</v>
      </c>
      <c r="CC93" s="420"/>
      <c r="CD93" s="420"/>
      <c r="CE93" s="431"/>
      <c r="CF93" s="432"/>
    </row>
    <row r="94" spans="1:84" ht="21" x14ac:dyDescent="0.35">
      <c r="A94" s="958">
        <v>134</v>
      </c>
      <c r="B94" s="512"/>
      <c r="C94" s="513"/>
      <c r="D94" s="748"/>
      <c r="E94" s="482">
        <f t="shared" ref="E94" si="83">+AD94</f>
        <v>0</v>
      </c>
      <c r="F94" s="760">
        <v>0</v>
      </c>
      <c r="G94" s="754">
        <f t="shared" ref="G94" si="84">IF(H94=0,0,IF(H94=1,1,11-H94))</f>
        <v>0</v>
      </c>
      <c r="H94" s="1060">
        <f t="shared" ref="H94" si="85">MOD((VALUE(MID(TEXT(F94,"000000000000000"),15,1))*3+VALUE(MID(TEXT(F94,"000000000000000"),14,1))*7+VALUE(MID(TEXT(F94,"000000000000000"),13,1))*13+VALUE(MID(TEXT(F94,"000000000000000"),12,1))*17+VALUE(MID(TEXT(F94,"000000000000000"),11,1))*19+VALUE(MID(TEXT(F94,"000000000000000"),10,1))*23+VALUE(MID(TEXT(F94,"000000000000000"),9,1))*29+VALUE(MID(TEXT(F94,"000000000000000"),8,1))*37+VALUE(MID(TEXT(F94,"000000000000000"),7,1))*41+VALUE(MID(TEXT(F94,"000000000000000"),6,1))*43+VALUE(MID(TEXT(F94,"000000000000000"),5,1))*47+VALUE(MID(TEXT(F94,"000000000000000"),4,1))*53+VALUE(MID(TEXT(F94,"000000000000000"),3,1))*59+VALUE(MID(TEXT(F94,"000000000000000"),2,1))*67+VALUE(MID(TEXT(F94,"000000000000000"),1,1))*71),11)</f>
        <v>0</v>
      </c>
      <c r="I94" s="420">
        <f t="shared" ref="I94" si="86">ROUND((((F94/100)-INT(F94/100))*100),0)</f>
        <v>0</v>
      </c>
      <c r="J94" s="420">
        <f t="shared" ref="J94" si="87">ROUND((((F94/10)-INT(F94/10))*10),0)</f>
        <v>0</v>
      </c>
      <c r="K94" s="11" t="s">
        <v>15</v>
      </c>
      <c r="L94" s="11" t="s">
        <v>13</v>
      </c>
      <c r="M94" s="409" t="str">
        <f>VLOOKUP(I94,APORTES!$A$1:$B$100,2,0)</f>
        <v>2 DÍA HABIL</v>
      </c>
      <c r="N94" s="590">
        <v>0</v>
      </c>
      <c r="O94" s="3" t="s">
        <v>724</v>
      </c>
      <c r="P94" s="866" t="s">
        <v>205</v>
      </c>
      <c r="Q94" s="756"/>
      <c r="R94" s="889" t="s">
        <v>722</v>
      </c>
      <c r="S94" s="3" t="s">
        <v>16</v>
      </c>
      <c r="T94" s="22" t="s">
        <v>16</v>
      </c>
      <c r="U94" s="592">
        <v>7490</v>
      </c>
      <c r="W94" s="1013" t="s">
        <v>206</v>
      </c>
      <c r="X94" s="1262" t="s">
        <v>374</v>
      </c>
      <c r="Y94" s="21">
        <v>0</v>
      </c>
      <c r="Z94" s="3">
        <v>0</v>
      </c>
      <c r="AA94" s="3">
        <v>0</v>
      </c>
      <c r="AB94" s="3">
        <v>0</v>
      </c>
      <c r="AD94" s="520">
        <v>0</v>
      </c>
      <c r="AE94" s="1" t="s">
        <v>23</v>
      </c>
      <c r="AF94" s="521"/>
      <c r="AG94" s="522"/>
      <c r="AH94" s="522"/>
      <c r="AI94" s="522"/>
      <c r="AL94" s="523"/>
      <c r="AM94" s="524">
        <v>0</v>
      </c>
      <c r="AN94" s="413">
        <v>0</v>
      </c>
      <c r="AO94" s="413">
        <v>0</v>
      </c>
      <c r="AP94" s="413">
        <v>0</v>
      </c>
      <c r="AQ94" s="3"/>
      <c r="AR94" s="525" t="s">
        <v>413</v>
      </c>
      <c r="AS94" s="78"/>
      <c r="AT94" s="322"/>
      <c r="AU94" s="23"/>
      <c r="AV94" s="24"/>
      <c r="AW94" s="24"/>
      <c r="AX94" s="702"/>
      <c r="AY94" s="695"/>
      <c r="AZ94" s="695"/>
      <c r="BA94" s="703"/>
      <c r="BB94" s="1024" t="s">
        <v>306</v>
      </c>
      <c r="BC94" s="1160"/>
      <c r="BD94" s="539"/>
      <c r="BE94" s="578"/>
      <c r="BF94" s="1204"/>
      <c r="BG94" s="1125"/>
      <c r="BH94" s="540"/>
      <c r="BK94" s="579"/>
      <c r="BL94" s="580"/>
      <c r="BM94" s="533"/>
      <c r="BN94" s="125" t="s">
        <v>374</v>
      </c>
      <c r="BO94" s="124"/>
      <c r="BR94" s="897" t="s">
        <v>374</v>
      </c>
      <c r="BS94" s="541"/>
      <c r="BT94" s="541"/>
      <c r="BU94" s="541"/>
      <c r="BV94" s="541"/>
      <c r="BW94" s="541"/>
      <c r="BX94" s="944"/>
      <c r="BY94" s="510"/>
      <c r="BZ94" s="535"/>
      <c r="CA94" s="533"/>
      <c r="CB94" s="411"/>
      <c r="CC94" s="420"/>
      <c r="CD94" s="420"/>
      <c r="CE94" s="431"/>
      <c r="CF94" s="432"/>
    </row>
    <row r="95" spans="1:84" ht="21" x14ac:dyDescent="0.35">
      <c r="A95" s="958">
        <v>135</v>
      </c>
      <c r="B95" s="512"/>
      <c r="C95" s="513"/>
      <c r="D95" s="748"/>
      <c r="E95" s="482">
        <f t="shared" ref="E95" si="88">+AD95</f>
        <v>0</v>
      </c>
      <c r="F95" s="760">
        <v>0</v>
      </c>
      <c r="G95" s="754">
        <f t="shared" ref="G95" si="89">IF(H95=0,0,IF(H95=1,1,11-H95))</f>
        <v>0</v>
      </c>
      <c r="H95" s="1060">
        <f t="shared" ref="H95" si="90">MOD((VALUE(MID(TEXT(F95,"000000000000000"),15,1))*3+VALUE(MID(TEXT(F95,"000000000000000"),14,1))*7+VALUE(MID(TEXT(F95,"000000000000000"),13,1))*13+VALUE(MID(TEXT(F95,"000000000000000"),12,1))*17+VALUE(MID(TEXT(F95,"000000000000000"),11,1))*19+VALUE(MID(TEXT(F95,"000000000000000"),10,1))*23+VALUE(MID(TEXT(F95,"000000000000000"),9,1))*29+VALUE(MID(TEXT(F95,"000000000000000"),8,1))*37+VALUE(MID(TEXT(F95,"000000000000000"),7,1))*41+VALUE(MID(TEXT(F95,"000000000000000"),6,1))*43+VALUE(MID(TEXT(F95,"000000000000000"),5,1))*47+VALUE(MID(TEXT(F95,"000000000000000"),4,1))*53+VALUE(MID(TEXT(F95,"000000000000000"),3,1))*59+VALUE(MID(TEXT(F95,"000000000000000"),2,1))*67+VALUE(MID(TEXT(F95,"000000000000000"),1,1))*71),11)</f>
        <v>0</v>
      </c>
      <c r="I95" s="420">
        <f t="shared" ref="I95" si="91">ROUND((((F95/100)-INT(F95/100))*100),0)</f>
        <v>0</v>
      </c>
      <c r="J95" s="420">
        <f t="shared" ref="J95" si="92">ROUND((((F95/10)-INT(F95/10))*10),0)</f>
        <v>0</v>
      </c>
      <c r="K95" s="11" t="s">
        <v>15</v>
      </c>
      <c r="L95" s="11" t="s">
        <v>13</v>
      </c>
      <c r="M95" s="409" t="str">
        <f>VLOOKUP(I95,APORTES!$A$1:$B$100,2,0)</f>
        <v>2 DÍA HABIL</v>
      </c>
      <c r="N95" s="590">
        <v>0</v>
      </c>
      <c r="O95" s="3" t="s">
        <v>724</v>
      </c>
      <c r="P95" s="866" t="s">
        <v>205</v>
      </c>
      <c r="Q95" s="756"/>
      <c r="R95" s="889" t="s">
        <v>722</v>
      </c>
      <c r="S95" s="3" t="s">
        <v>16</v>
      </c>
      <c r="T95" s="22" t="s">
        <v>16</v>
      </c>
      <c r="U95" s="592">
        <v>7490</v>
      </c>
      <c r="W95" s="1013" t="s">
        <v>206</v>
      </c>
      <c r="X95" s="1262" t="s">
        <v>374</v>
      </c>
      <c r="Y95" s="23">
        <v>0</v>
      </c>
      <c r="Z95" s="24">
        <v>0</v>
      </c>
      <c r="AA95" s="24">
        <v>0</v>
      </c>
      <c r="AB95" s="702">
        <v>0</v>
      </c>
      <c r="AC95" s="695"/>
      <c r="AD95" s="695">
        <v>0</v>
      </c>
      <c r="AE95" s="1" t="s">
        <v>23</v>
      </c>
      <c r="AF95" s="521"/>
      <c r="AG95" s="522"/>
      <c r="AH95" s="522"/>
      <c r="AI95" s="522"/>
      <c r="AL95" s="523"/>
      <c r="AM95" s="524">
        <v>0</v>
      </c>
      <c r="AN95" s="413">
        <v>0</v>
      </c>
      <c r="AO95" s="413">
        <v>0</v>
      </c>
      <c r="AP95" s="413">
        <v>0</v>
      </c>
      <c r="AQ95" s="3"/>
      <c r="AR95" s="525" t="s">
        <v>413</v>
      </c>
      <c r="AS95" s="78"/>
      <c r="AT95" s="322"/>
      <c r="AU95" s="521"/>
      <c r="AV95" s="522"/>
      <c r="AW95" s="522"/>
      <c r="AX95" s="522"/>
      <c r="AY95" s="413"/>
      <c r="AZ95" s="413"/>
      <c r="BA95" s="527"/>
      <c r="BB95" s="1024" t="s">
        <v>306</v>
      </c>
      <c r="BC95" s="1160"/>
      <c r="BD95" s="539"/>
      <c r="BE95" s="578"/>
      <c r="BF95" s="1204"/>
      <c r="BG95" s="1125"/>
      <c r="BH95" s="540"/>
      <c r="BK95" s="579"/>
      <c r="BL95" s="580"/>
      <c r="BM95" s="533"/>
      <c r="BN95" s="125" t="s">
        <v>374</v>
      </c>
      <c r="BO95" s="124"/>
      <c r="BR95" s="897" t="s">
        <v>374</v>
      </c>
      <c r="BS95" s="541"/>
      <c r="BT95" s="541"/>
      <c r="BU95" s="541"/>
      <c r="BV95" s="541"/>
      <c r="BW95" s="541"/>
      <c r="BX95" s="944"/>
      <c r="BY95" s="510"/>
      <c r="BZ95" s="535"/>
      <c r="CA95" s="533"/>
      <c r="CB95" s="411"/>
      <c r="CC95" s="420"/>
      <c r="CD95" s="420"/>
      <c r="CE95" s="431"/>
      <c r="CF95" s="432"/>
    </row>
    <row r="96" spans="1:84" ht="21" x14ac:dyDescent="0.35">
      <c r="A96" s="957">
        <v>1051</v>
      </c>
      <c r="B96" s="481"/>
      <c r="C96" s="481"/>
      <c r="D96" s="481"/>
      <c r="E96" s="481"/>
      <c r="F96" s="483">
        <v>0</v>
      </c>
      <c r="G96" s="542">
        <f t="shared" ref="G96:G118" si="93">IF(H96=0,0,IF(H96=1,1,11-H96))</f>
        <v>0</v>
      </c>
      <c r="H96" s="1059">
        <f t="shared" si="36"/>
        <v>0</v>
      </c>
      <c r="I96" s="826">
        <f t="shared" ref="I96:I118" si="94">ROUND((((F96/100)-INT(F96/100))*100),0)</f>
        <v>0</v>
      </c>
      <c r="J96" s="826">
        <f t="shared" ref="J96:J118" si="95">ROUND((((F96/10)-INT(F96/10))*10),0)</f>
        <v>0</v>
      </c>
      <c r="K96" s="827" t="s">
        <v>12</v>
      </c>
      <c r="L96" s="827" t="s">
        <v>23</v>
      </c>
      <c r="M96" s="485" t="s">
        <v>12</v>
      </c>
      <c r="N96" s="761">
        <v>0</v>
      </c>
      <c r="O96" s="487"/>
      <c r="P96" s="867"/>
      <c r="Q96" s="871"/>
      <c r="R96" s="490"/>
      <c r="S96" s="487"/>
      <c r="T96" s="495"/>
      <c r="U96" s="763">
        <v>8513</v>
      </c>
      <c r="V96" s="485"/>
      <c r="W96" s="489" t="s">
        <v>206</v>
      </c>
      <c r="X96" s="1255" t="s">
        <v>154</v>
      </c>
      <c r="Y96" s="490">
        <v>0</v>
      </c>
      <c r="Z96" s="487">
        <v>0</v>
      </c>
      <c r="AA96" s="487">
        <v>0</v>
      </c>
      <c r="AB96" s="487">
        <v>0</v>
      </c>
      <c r="AC96" s="491">
        <f t="shared" ref="AC96:AC118" si="96">+A96</f>
        <v>1051</v>
      </c>
      <c r="AD96" s="492">
        <v>0</v>
      </c>
      <c r="AE96" s="485" t="s">
        <v>23</v>
      </c>
      <c r="AF96" s="490"/>
      <c r="AG96" s="487"/>
      <c r="AH96" s="487"/>
      <c r="AI96" s="487"/>
      <c r="AJ96" s="491"/>
      <c r="AK96" s="491"/>
      <c r="AL96" s="762"/>
      <c r="AM96" s="494">
        <v>0</v>
      </c>
      <c r="AN96" s="491">
        <v>0</v>
      </c>
      <c r="AO96" s="491">
        <v>0</v>
      </c>
      <c r="AP96" s="491">
        <v>0</v>
      </c>
      <c r="AQ96" s="487"/>
      <c r="AR96" s="495" t="s">
        <v>23</v>
      </c>
      <c r="AS96" s="297"/>
      <c r="AT96" s="496"/>
      <c r="AU96" s="490"/>
      <c r="AV96" s="487"/>
      <c r="AW96" s="487"/>
      <c r="AX96" s="487"/>
      <c r="AY96" s="491"/>
      <c r="AZ96" s="491"/>
      <c r="BA96" s="762"/>
      <c r="BB96" s="764"/>
      <c r="BC96" s="1173"/>
      <c r="BD96" s="543"/>
      <c r="BE96" s="543"/>
      <c r="BF96" s="1223"/>
      <c r="BG96" s="1127"/>
      <c r="BH96" s="502"/>
      <c r="BI96" s="487"/>
      <c r="BJ96" s="503">
        <v>0</v>
      </c>
      <c r="BK96" s="765"/>
      <c r="BL96" s="766"/>
      <c r="BM96" s="506"/>
      <c r="BN96" s="286" t="s">
        <v>374</v>
      </c>
      <c r="BO96" s="508"/>
      <c r="BP96" s="508"/>
      <c r="BQ96" s="509"/>
      <c r="BR96" s="897" t="s">
        <v>374</v>
      </c>
      <c r="BS96" s="541"/>
      <c r="BT96" s="541"/>
      <c r="BU96" s="541"/>
      <c r="BV96" s="541"/>
      <c r="BW96" s="541"/>
      <c r="BX96" s="945"/>
      <c r="BY96" s="506"/>
      <c r="BZ96" s="506"/>
      <c r="CA96" s="767">
        <v>996932000</v>
      </c>
      <c r="CB96" s="419" t="s">
        <v>661</v>
      </c>
      <c r="CC96" s="420"/>
      <c r="CD96" s="420"/>
    </row>
    <row r="97" spans="1:82" ht="21" x14ac:dyDescent="0.35">
      <c r="A97" s="959">
        <v>1052</v>
      </c>
      <c r="B97" s="546"/>
      <c r="C97" s="546"/>
      <c r="D97" s="546"/>
      <c r="E97" s="546"/>
      <c r="F97" s="547">
        <v>0</v>
      </c>
      <c r="G97" s="548">
        <f t="shared" si="93"/>
        <v>0</v>
      </c>
      <c r="H97" s="1061">
        <f t="shared" si="36"/>
        <v>0</v>
      </c>
      <c r="I97" s="1062">
        <f t="shared" si="94"/>
        <v>0</v>
      </c>
      <c r="J97" s="1062">
        <f t="shared" si="95"/>
        <v>0</v>
      </c>
      <c r="K97" s="549" t="s">
        <v>12</v>
      </c>
      <c r="L97" s="1063" t="s">
        <v>23</v>
      </c>
      <c r="M97" s="549" t="s">
        <v>12</v>
      </c>
      <c r="N97" s="768">
        <v>0</v>
      </c>
      <c r="O97" s="551"/>
      <c r="P97" s="868"/>
      <c r="Q97" s="881"/>
      <c r="R97" s="554"/>
      <c r="S97" s="551"/>
      <c r="T97" s="559"/>
      <c r="U97" s="770">
        <v>10</v>
      </c>
      <c r="V97" s="549"/>
      <c r="W97" s="553" t="s">
        <v>206</v>
      </c>
      <c r="X97" s="1257" t="s">
        <v>154</v>
      </c>
      <c r="Y97" s="554">
        <v>0</v>
      </c>
      <c r="Z97" s="551">
        <v>0</v>
      </c>
      <c r="AA97" s="551">
        <v>0</v>
      </c>
      <c r="AB97" s="551">
        <v>0</v>
      </c>
      <c r="AC97" s="555">
        <f t="shared" si="96"/>
        <v>1052</v>
      </c>
      <c r="AD97" s="556">
        <v>0</v>
      </c>
      <c r="AE97" s="549" t="s">
        <v>23</v>
      </c>
      <c r="AF97" s="554"/>
      <c r="AG97" s="551"/>
      <c r="AH97" s="551"/>
      <c r="AI97" s="551"/>
      <c r="AJ97" s="555"/>
      <c r="AK97" s="555"/>
      <c r="AL97" s="769"/>
      <c r="AM97" s="558">
        <v>0</v>
      </c>
      <c r="AN97" s="555">
        <v>0</v>
      </c>
      <c r="AO97" s="555">
        <v>0</v>
      </c>
      <c r="AP97" s="555">
        <v>0</v>
      </c>
      <c r="AQ97" s="551"/>
      <c r="AR97" s="559" t="s">
        <v>23</v>
      </c>
      <c r="AS97" s="185"/>
      <c r="AT97" s="560"/>
      <c r="AU97" s="554"/>
      <c r="AV97" s="551"/>
      <c r="AW97" s="551"/>
      <c r="AX97" s="551"/>
      <c r="AY97" s="555"/>
      <c r="AZ97" s="555"/>
      <c r="BA97" s="769"/>
      <c r="BB97" s="771"/>
      <c r="BC97" s="1174"/>
      <c r="BD97" s="577"/>
      <c r="BE97" s="577"/>
      <c r="BF97" s="1224"/>
      <c r="BG97" s="1128"/>
      <c r="BH97" s="566"/>
      <c r="BI97" s="551"/>
      <c r="BJ97" s="549"/>
      <c r="BK97" s="772"/>
      <c r="BL97" s="773"/>
      <c r="BM97" s="570">
        <v>43204</v>
      </c>
      <c r="BN97" s="173" t="s">
        <v>374</v>
      </c>
      <c r="BO97" s="572"/>
      <c r="BP97" s="572"/>
      <c r="BQ97" s="573"/>
      <c r="BR97" s="897" t="s">
        <v>374</v>
      </c>
      <c r="BS97" s="541"/>
      <c r="BT97" s="541"/>
      <c r="BU97" s="541"/>
      <c r="BV97" s="541"/>
      <c r="BW97" s="541"/>
      <c r="BX97" s="946"/>
      <c r="BY97" s="570"/>
      <c r="BZ97" s="570"/>
      <c r="CA97" s="190" t="s">
        <v>375</v>
      </c>
      <c r="CB97" s="419" t="s">
        <v>661</v>
      </c>
      <c r="CC97" s="420"/>
      <c r="CD97" s="420"/>
    </row>
    <row r="98" spans="1:82" ht="21" x14ac:dyDescent="0.35">
      <c r="A98" s="957">
        <v>1053</v>
      </c>
      <c r="B98" s="481"/>
      <c r="C98" s="481"/>
      <c r="D98" s="775"/>
      <c r="E98" s="481"/>
      <c r="F98" s="483">
        <v>0</v>
      </c>
      <c r="G98" s="542">
        <f t="shared" si="93"/>
        <v>0</v>
      </c>
      <c r="H98" s="1059">
        <f t="shared" si="36"/>
        <v>0</v>
      </c>
      <c r="I98" s="826">
        <f t="shared" si="94"/>
        <v>0</v>
      </c>
      <c r="J98" s="826">
        <f t="shared" si="95"/>
        <v>0</v>
      </c>
      <c r="K98" s="827" t="s">
        <v>12</v>
      </c>
      <c r="L98" s="827" t="s">
        <v>23</v>
      </c>
      <c r="M98" s="485" t="s">
        <v>12</v>
      </c>
      <c r="N98" s="776">
        <v>0</v>
      </c>
      <c r="O98" s="485" t="s">
        <v>14</v>
      </c>
      <c r="P98" s="858">
        <v>48918</v>
      </c>
      <c r="Q98" s="871"/>
      <c r="R98" s="490"/>
      <c r="S98" s="487"/>
      <c r="T98" s="495"/>
      <c r="U98" s="763">
        <v>10</v>
      </c>
      <c r="V98" s="485"/>
      <c r="W98" s="489" t="s">
        <v>206</v>
      </c>
      <c r="X98" s="1255" t="s">
        <v>154</v>
      </c>
      <c r="Y98" s="490">
        <v>0</v>
      </c>
      <c r="Z98" s="487">
        <v>0</v>
      </c>
      <c r="AA98" s="487">
        <v>0</v>
      </c>
      <c r="AB98" s="487">
        <v>0</v>
      </c>
      <c r="AC98" s="491">
        <f t="shared" si="96"/>
        <v>1053</v>
      </c>
      <c r="AD98" s="492">
        <v>0</v>
      </c>
      <c r="AE98" s="485" t="s">
        <v>23</v>
      </c>
      <c r="AF98" s="490"/>
      <c r="AG98" s="487"/>
      <c r="AH98" s="487"/>
      <c r="AI98" s="487"/>
      <c r="AJ98" s="491"/>
      <c r="AK98" s="491"/>
      <c r="AL98" s="762"/>
      <c r="AM98" s="494">
        <v>0</v>
      </c>
      <c r="AN98" s="491">
        <v>0</v>
      </c>
      <c r="AO98" s="491">
        <v>0</v>
      </c>
      <c r="AP98" s="491">
        <v>0</v>
      </c>
      <c r="AQ98" s="487"/>
      <c r="AR98" s="495" t="s">
        <v>23</v>
      </c>
      <c r="AS98" s="280"/>
      <c r="AT98" s="324"/>
      <c r="AU98" s="490"/>
      <c r="AV98" s="487"/>
      <c r="AW98" s="487"/>
      <c r="AX98" s="487"/>
      <c r="AY98" s="491"/>
      <c r="AZ98" s="491"/>
      <c r="BA98" s="762"/>
      <c r="BB98" s="764"/>
      <c r="BC98" s="1173"/>
      <c r="BD98" s="543"/>
      <c r="BE98" s="543"/>
      <c r="BF98" s="1225"/>
      <c r="BG98" s="1127"/>
      <c r="BH98" s="940"/>
      <c r="BI98" s="487"/>
      <c r="BJ98" s="503">
        <v>0</v>
      </c>
      <c r="BK98" s="504"/>
      <c r="BL98" s="505"/>
      <c r="BM98" s="506">
        <v>43236</v>
      </c>
      <c r="BN98" s="286" t="s">
        <v>374</v>
      </c>
      <c r="BO98" s="507" t="str">
        <f>IF(BP98="N/A","no responsable",IF(BP98="si","BIMESTRAL",VLOOKUP(BQ98,$BR$244:$BT$246,3)))</f>
        <v>CUATRIMESTRAL</v>
      </c>
      <c r="BP98" s="508" t="s">
        <v>383</v>
      </c>
      <c r="BQ98" s="509">
        <v>51000000</v>
      </c>
      <c r="BR98" s="897" t="s">
        <v>374</v>
      </c>
      <c r="BS98" s="541"/>
      <c r="BT98" s="541"/>
      <c r="BU98" s="541"/>
      <c r="BV98" s="541"/>
      <c r="BW98" s="541"/>
      <c r="BX98" s="945"/>
      <c r="BY98" s="506"/>
      <c r="BZ98" s="506"/>
      <c r="CA98" s="767" t="s">
        <v>505</v>
      </c>
      <c r="CB98" s="419" t="s">
        <v>661</v>
      </c>
      <c r="CC98" s="420"/>
      <c r="CD98" s="420"/>
    </row>
    <row r="99" spans="1:82" ht="21" x14ac:dyDescent="0.35">
      <c r="A99" s="958">
        <v>1055</v>
      </c>
      <c r="C99" s="513"/>
      <c r="D99" s="513"/>
      <c r="E99" s="513"/>
      <c r="F99" s="514">
        <v>0</v>
      </c>
      <c r="G99" s="515">
        <f t="shared" si="93"/>
        <v>0</v>
      </c>
      <c r="H99" s="1060">
        <f t="shared" si="36"/>
        <v>0</v>
      </c>
      <c r="I99" s="420">
        <f t="shared" si="94"/>
        <v>0</v>
      </c>
      <c r="J99" s="420">
        <f t="shared" si="95"/>
        <v>0</v>
      </c>
      <c r="K99" s="409" t="s">
        <v>12</v>
      </c>
      <c r="L99" s="789" t="s">
        <v>23</v>
      </c>
      <c r="M99" s="409" t="s">
        <v>12</v>
      </c>
      <c r="N99" s="590">
        <v>0</v>
      </c>
      <c r="Q99" s="756"/>
      <c r="R99" s="519"/>
      <c r="T99" s="525"/>
      <c r="U99" s="780">
        <v>90</v>
      </c>
      <c r="W99" s="518" t="s">
        <v>206</v>
      </c>
      <c r="X99" s="1256" t="s">
        <v>154</v>
      </c>
      <c r="Y99" s="519">
        <v>0</v>
      </c>
      <c r="Z99" s="411">
        <v>0</v>
      </c>
      <c r="AA99" s="411">
        <v>0</v>
      </c>
      <c r="AB99" s="411">
        <v>0</v>
      </c>
      <c r="AC99" s="413">
        <f t="shared" si="96"/>
        <v>1055</v>
      </c>
      <c r="AD99" s="520">
        <v>0</v>
      </c>
      <c r="AE99" s="409" t="s">
        <v>23</v>
      </c>
      <c r="AF99" s="519"/>
      <c r="AL99" s="591"/>
      <c r="AM99" s="524">
        <v>0</v>
      </c>
      <c r="AN99" s="413">
        <v>0</v>
      </c>
      <c r="AO99" s="413">
        <v>0</v>
      </c>
      <c r="AP99" s="413">
        <v>0</v>
      </c>
      <c r="AR99" s="525"/>
      <c r="AT99" s="322"/>
      <c r="AU99" s="519"/>
      <c r="AY99" s="413"/>
      <c r="AZ99" s="413"/>
      <c r="BA99" s="591"/>
      <c r="BB99" s="778"/>
      <c r="BF99" s="1225"/>
      <c r="BG99" s="1114"/>
      <c r="BH99" s="540"/>
      <c r="BK99" s="579"/>
      <c r="BL99" s="580"/>
      <c r="BM99" s="533"/>
      <c r="BN99" s="125" t="s">
        <v>374</v>
      </c>
      <c r="BR99" s="897" t="s">
        <v>374</v>
      </c>
      <c r="BS99" s="541"/>
      <c r="BT99" s="541"/>
      <c r="BU99" s="541"/>
      <c r="BV99" s="541"/>
      <c r="BW99" s="541"/>
      <c r="BX99" s="947"/>
      <c r="BY99" s="533"/>
      <c r="BZ99" s="533"/>
      <c r="CA99" s="779" t="s">
        <v>505</v>
      </c>
      <c r="CB99" s="419" t="s">
        <v>661</v>
      </c>
      <c r="CC99" s="420"/>
      <c r="CD99" s="420"/>
    </row>
    <row r="100" spans="1:82" ht="21" x14ac:dyDescent="0.35">
      <c r="A100" s="958">
        <v>1056</v>
      </c>
      <c r="C100" s="513"/>
      <c r="D100" s="513"/>
      <c r="E100" s="513"/>
      <c r="F100" s="514">
        <v>0</v>
      </c>
      <c r="G100" s="515">
        <f t="shared" si="93"/>
        <v>0</v>
      </c>
      <c r="H100" s="1060">
        <f t="shared" si="36"/>
        <v>0</v>
      </c>
      <c r="I100" s="420">
        <f t="shared" si="94"/>
        <v>0</v>
      </c>
      <c r="J100" s="420">
        <f t="shared" si="95"/>
        <v>0</v>
      </c>
      <c r="K100" s="409" t="s">
        <v>12</v>
      </c>
      <c r="L100" s="789" t="s">
        <v>23</v>
      </c>
      <c r="M100" s="409" t="s">
        <v>12</v>
      </c>
      <c r="N100" s="590">
        <v>0</v>
      </c>
      <c r="Q100" s="756"/>
      <c r="R100" s="519"/>
      <c r="T100" s="525"/>
      <c r="U100" s="777">
        <v>10</v>
      </c>
      <c r="W100" s="518" t="s">
        <v>206</v>
      </c>
      <c r="X100" s="1256" t="s">
        <v>154</v>
      </c>
      <c r="Y100" s="519">
        <v>0</v>
      </c>
      <c r="Z100" s="411">
        <v>0</v>
      </c>
      <c r="AA100" s="411">
        <v>0</v>
      </c>
      <c r="AB100" s="411">
        <v>0</v>
      </c>
      <c r="AC100" s="413">
        <f t="shared" si="96"/>
        <v>1056</v>
      </c>
      <c r="AD100" s="520">
        <v>0</v>
      </c>
      <c r="AE100" s="409" t="s">
        <v>23</v>
      </c>
      <c r="AF100" s="519"/>
      <c r="AL100" s="591"/>
      <c r="AM100" s="524">
        <v>0</v>
      </c>
      <c r="AN100" s="413">
        <v>0</v>
      </c>
      <c r="AO100" s="413">
        <v>0</v>
      </c>
      <c r="AP100" s="413">
        <v>0</v>
      </c>
      <c r="AR100" s="525"/>
      <c r="AT100" s="526"/>
      <c r="AU100" s="519"/>
      <c r="AY100" s="413"/>
      <c r="AZ100" s="413"/>
      <c r="BA100" s="591"/>
      <c r="BB100" s="778"/>
      <c r="BF100" s="1226"/>
      <c r="BG100" s="1114"/>
      <c r="BH100" s="540"/>
      <c r="BK100" s="579"/>
      <c r="BL100" s="580"/>
      <c r="BM100" s="533"/>
      <c r="BN100" s="125" t="s">
        <v>374</v>
      </c>
      <c r="BR100" s="897" t="s">
        <v>374</v>
      </c>
      <c r="BS100" s="541"/>
      <c r="BT100" s="541"/>
      <c r="BU100" s="541"/>
      <c r="BV100" s="541"/>
      <c r="BW100" s="541"/>
      <c r="BX100" s="947"/>
      <c r="BY100" s="533"/>
      <c r="BZ100" s="533"/>
      <c r="CA100" s="779">
        <v>536658000</v>
      </c>
      <c r="CB100" s="419" t="s">
        <v>661</v>
      </c>
      <c r="CC100" s="420"/>
      <c r="CD100" s="420"/>
    </row>
    <row r="101" spans="1:82" ht="21" x14ac:dyDescent="0.35">
      <c r="A101" s="959">
        <v>1057</v>
      </c>
      <c r="B101" s="546"/>
      <c r="C101" s="546"/>
      <c r="D101" s="546"/>
      <c r="E101" s="546"/>
      <c r="F101" s="547">
        <v>0</v>
      </c>
      <c r="G101" s="548">
        <f t="shared" si="93"/>
        <v>0</v>
      </c>
      <c r="H101" s="1061">
        <f t="shared" si="36"/>
        <v>0</v>
      </c>
      <c r="I101" s="1062">
        <f t="shared" si="94"/>
        <v>0</v>
      </c>
      <c r="J101" s="1062">
        <f t="shared" si="95"/>
        <v>0</v>
      </c>
      <c r="K101" s="1063" t="s">
        <v>12</v>
      </c>
      <c r="L101" s="1063" t="s">
        <v>23</v>
      </c>
      <c r="M101" s="549" t="s">
        <v>12</v>
      </c>
      <c r="N101" s="768">
        <v>0</v>
      </c>
      <c r="O101" s="551"/>
      <c r="P101" s="868"/>
      <c r="Q101" s="881"/>
      <c r="R101" s="554"/>
      <c r="S101" s="551"/>
      <c r="T101" s="559"/>
      <c r="U101" s="770">
        <v>6499</v>
      </c>
      <c r="V101" s="549"/>
      <c r="W101" s="553" t="s">
        <v>206</v>
      </c>
      <c r="X101" s="1257" t="s">
        <v>154</v>
      </c>
      <c r="Y101" s="554">
        <v>0</v>
      </c>
      <c r="Z101" s="551">
        <v>0</v>
      </c>
      <c r="AA101" s="551">
        <v>0</v>
      </c>
      <c r="AB101" s="551">
        <v>0</v>
      </c>
      <c r="AC101" s="555">
        <f t="shared" si="96"/>
        <v>1057</v>
      </c>
      <c r="AD101" s="556">
        <v>0</v>
      </c>
      <c r="AE101" s="549" t="s">
        <v>23</v>
      </c>
      <c r="AF101" s="554"/>
      <c r="AG101" s="551"/>
      <c r="AH101" s="551"/>
      <c r="AI101" s="551"/>
      <c r="AJ101" s="555"/>
      <c r="AK101" s="555"/>
      <c r="AL101" s="769"/>
      <c r="AM101" s="558">
        <v>0</v>
      </c>
      <c r="AN101" s="555">
        <v>0</v>
      </c>
      <c r="AO101" s="555">
        <v>0</v>
      </c>
      <c r="AP101" s="555">
        <v>0</v>
      </c>
      <c r="AQ101" s="551"/>
      <c r="AR101" s="559" t="s">
        <v>23</v>
      </c>
      <c r="AS101" s="185"/>
      <c r="AT101" s="560"/>
      <c r="AU101" s="554"/>
      <c r="AV101" s="551"/>
      <c r="AW101" s="551"/>
      <c r="AX101" s="551"/>
      <c r="AY101" s="555"/>
      <c r="AZ101" s="555"/>
      <c r="BA101" s="769"/>
      <c r="BB101" s="984"/>
      <c r="BC101" s="1174"/>
      <c r="BD101" s="577"/>
      <c r="BE101" s="577"/>
      <c r="BF101" s="1224"/>
      <c r="BG101" s="1129"/>
      <c r="BH101" s="31"/>
      <c r="BI101" s="551"/>
      <c r="BJ101" s="549"/>
      <c r="BK101" s="772"/>
      <c r="BL101" s="773"/>
      <c r="BM101" s="570"/>
      <c r="BN101" s="173" t="s">
        <v>374</v>
      </c>
      <c r="BO101" s="572"/>
      <c r="BP101" s="572"/>
      <c r="BQ101" s="573"/>
      <c r="BR101" s="897" t="s">
        <v>374</v>
      </c>
      <c r="BS101" s="541"/>
      <c r="BT101" s="541"/>
      <c r="BU101" s="541"/>
      <c r="BV101" s="541"/>
      <c r="BW101" s="541"/>
      <c r="BX101" s="946"/>
      <c r="BY101" s="570"/>
      <c r="BZ101" s="570"/>
      <c r="CA101" s="774">
        <v>644874000</v>
      </c>
      <c r="CB101" s="419" t="s">
        <v>661</v>
      </c>
      <c r="CC101" s="420"/>
      <c r="CD101" s="420"/>
    </row>
    <row r="102" spans="1:82" ht="20.25" x14ac:dyDescent="0.3">
      <c r="A102" s="958">
        <v>1060</v>
      </c>
      <c r="C102" s="513"/>
      <c r="D102" s="513"/>
      <c r="E102" s="513"/>
      <c r="F102" s="514">
        <v>0</v>
      </c>
      <c r="G102" s="515">
        <f t="shared" si="93"/>
        <v>0</v>
      </c>
      <c r="H102" s="1060">
        <f t="shared" si="36"/>
        <v>0</v>
      </c>
      <c r="I102" s="420">
        <f t="shared" si="94"/>
        <v>0</v>
      </c>
      <c r="J102" s="420">
        <f t="shared" si="95"/>
        <v>0</v>
      </c>
      <c r="K102" s="409" t="s">
        <v>12</v>
      </c>
      <c r="L102" s="789" t="s">
        <v>23</v>
      </c>
      <c r="M102" s="409" t="s">
        <v>12</v>
      </c>
      <c r="N102" s="590">
        <v>0</v>
      </c>
      <c r="Q102" s="756"/>
      <c r="R102" s="519"/>
      <c r="T102" s="525"/>
      <c r="U102" s="777">
        <v>6920</v>
      </c>
      <c r="W102" s="518" t="s">
        <v>206</v>
      </c>
      <c r="X102" s="1256" t="s">
        <v>154</v>
      </c>
      <c r="Y102" s="519">
        <v>0</v>
      </c>
      <c r="Z102" s="411">
        <v>0</v>
      </c>
      <c r="AA102" s="411">
        <v>0</v>
      </c>
      <c r="AB102" s="411">
        <v>0</v>
      </c>
      <c r="AC102" s="413">
        <f t="shared" si="96"/>
        <v>1060</v>
      </c>
      <c r="AD102" s="520">
        <v>0</v>
      </c>
      <c r="AE102" s="409" t="s">
        <v>23</v>
      </c>
      <c r="AF102" s="519"/>
      <c r="AL102" s="591"/>
      <c r="AM102" s="524">
        <v>0</v>
      </c>
      <c r="AN102" s="413">
        <v>0</v>
      </c>
      <c r="AO102" s="413">
        <v>0</v>
      </c>
      <c r="AP102" s="413">
        <v>0</v>
      </c>
      <c r="AR102" s="525"/>
      <c r="AS102" s="64"/>
      <c r="AT102" s="322"/>
      <c r="AU102" s="519"/>
      <c r="AY102" s="413"/>
      <c r="AZ102" s="413"/>
      <c r="BA102" s="591"/>
      <c r="BB102" s="985"/>
      <c r="BD102" s="782"/>
      <c r="BF102" s="1225"/>
      <c r="BG102" s="1130"/>
      <c r="BH102" s="941"/>
      <c r="BI102" s="411">
        <v>3112577331</v>
      </c>
      <c r="BK102" s="579" t="s">
        <v>684</v>
      </c>
      <c r="BL102" s="580" t="s">
        <v>222</v>
      </c>
      <c r="BM102" s="533">
        <v>43085</v>
      </c>
      <c r="BN102" s="1267" t="s">
        <v>374</v>
      </c>
      <c r="BR102" s="1270" t="s">
        <v>374</v>
      </c>
      <c r="BS102" s="541"/>
      <c r="BT102" s="541"/>
      <c r="BU102" s="541"/>
      <c r="BV102" s="541"/>
      <c r="BW102" s="541"/>
      <c r="BX102" s="947"/>
      <c r="BY102" s="533"/>
      <c r="BZ102" s="533"/>
      <c r="CA102" s="779" t="s">
        <v>505</v>
      </c>
      <c r="CB102" s="419" t="s">
        <v>661</v>
      </c>
      <c r="CC102" s="420"/>
      <c r="CD102" s="420"/>
    </row>
    <row r="103" spans="1:82" ht="21" x14ac:dyDescent="0.35">
      <c r="A103" s="958">
        <v>1061</v>
      </c>
      <c r="C103" s="513"/>
      <c r="D103" s="513"/>
      <c r="E103" s="513"/>
      <c r="F103" s="514">
        <v>0</v>
      </c>
      <c r="G103" s="515">
        <f t="shared" si="93"/>
        <v>0</v>
      </c>
      <c r="H103" s="1060">
        <f t="shared" si="36"/>
        <v>0</v>
      </c>
      <c r="I103" s="420">
        <f t="shared" si="94"/>
        <v>0</v>
      </c>
      <c r="J103" s="420">
        <f t="shared" si="95"/>
        <v>0</v>
      </c>
      <c r="K103" s="789" t="s">
        <v>12</v>
      </c>
      <c r="L103" s="789" t="s">
        <v>23</v>
      </c>
      <c r="M103" s="409" t="s">
        <v>12</v>
      </c>
      <c r="N103" s="590">
        <v>0</v>
      </c>
      <c r="Q103" s="756"/>
      <c r="R103" s="519"/>
      <c r="T103" s="525"/>
      <c r="U103" s="777">
        <v>10</v>
      </c>
      <c r="W103" s="518" t="s">
        <v>206</v>
      </c>
      <c r="X103" s="1256" t="s">
        <v>154</v>
      </c>
      <c r="Y103" s="519">
        <v>0</v>
      </c>
      <c r="Z103" s="411">
        <v>0</v>
      </c>
      <c r="AA103" s="411">
        <v>0</v>
      </c>
      <c r="AB103" s="411">
        <v>0</v>
      </c>
      <c r="AC103" s="413">
        <f t="shared" si="96"/>
        <v>1061</v>
      </c>
      <c r="AD103" s="520">
        <v>0</v>
      </c>
      <c r="AE103" s="409" t="s">
        <v>23</v>
      </c>
      <c r="AF103" s="519"/>
      <c r="AL103" s="591"/>
      <c r="AM103" s="524">
        <v>0</v>
      </c>
      <c r="AN103" s="413">
        <v>0</v>
      </c>
      <c r="AO103" s="413">
        <v>0</v>
      </c>
      <c r="AP103" s="413">
        <v>0</v>
      </c>
      <c r="AR103" s="525"/>
      <c r="AT103" s="526"/>
      <c r="AU103" s="519"/>
      <c r="AY103" s="413"/>
      <c r="AZ103" s="413"/>
      <c r="BA103" s="591"/>
      <c r="BB103" s="778"/>
      <c r="BF103" s="1226"/>
      <c r="BG103" s="1114"/>
      <c r="BH103" s="540"/>
      <c r="BI103" s="411">
        <v>3153088772</v>
      </c>
      <c r="BK103" s="579"/>
      <c r="BL103" s="580"/>
      <c r="BM103" s="533"/>
      <c r="BN103" s="125" t="s">
        <v>374</v>
      </c>
      <c r="BR103" s="897" t="s">
        <v>374</v>
      </c>
      <c r="BS103" s="541"/>
      <c r="BT103" s="541"/>
      <c r="BU103" s="541"/>
      <c r="BV103" s="541"/>
      <c r="BW103" s="541"/>
      <c r="BX103" s="947"/>
      <c r="BY103" s="533"/>
      <c r="BZ103" s="533"/>
      <c r="CA103" s="779" t="s">
        <v>505</v>
      </c>
      <c r="CB103" s="419" t="s">
        <v>661</v>
      </c>
      <c r="CC103" s="420"/>
      <c r="CD103" s="420"/>
    </row>
    <row r="104" spans="1:82" ht="21" x14ac:dyDescent="0.35">
      <c r="A104" s="959">
        <v>1062</v>
      </c>
      <c r="B104" s="546"/>
      <c r="C104" s="546"/>
      <c r="D104" s="546"/>
      <c r="E104" s="546"/>
      <c r="F104" s="547">
        <v>0</v>
      </c>
      <c r="G104" s="548">
        <f t="shared" si="93"/>
        <v>0</v>
      </c>
      <c r="H104" s="1061">
        <f t="shared" si="36"/>
        <v>0</v>
      </c>
      <c r="I104" s="1062">
        <f t="shared" si="94"/>
        <v>0</v>
      </c>
      <c r="J104" s="1062">
        <f t="shared" si="95"/>
        <v>0</v>
      </c>
      <c r="K104" s="549" t="s">
        <v>12</v>
      </c>
      <c r="L104" s="1063" t="s">
        <v>23</v>
      </c>
      <c r="M104" s="549" t="s">
        <v>12</v>
      </c>
      <c r="N104" s="768">
        <v>0</v>
      </c>
      <c r="O104" s="551"/>
      <c r="P104" s="868"/>
      <c r="Q104" s="881"/>
      <c r="R104" s="554"/>
      <c r="S104" s="551"/>
      <c r="T104" s="559"/>
      <c r="U104" s="770">
        <v>10</v>
      </c>
      <c r="V104" s="549"/>
      <c r="W104" s="553" t="s">
        <v>206</v>
      </c>
      <c r="X104" s="1257" t="s">
        <v>154</v>
      </c>
      <c r="Y104" s="554">
        <v>0</v>
      </c>
      <c r="Z104" s="551">
        <v>0</v>
      </c>
      <c r="AA104" s="551">
        <v>0</v>
      </c>
      <c r="AB104" s="551">
        <v>0</v>
      </c>
      <c r="AC104" s="555">
        <f t="shared" si="96"/>
        <v>1062</v>
      </c>
      <c r="AD104" s="556">
        <v>0</v>
      </c>
      <c r="AE104" s="549" t="s">
        <v>23</v>
      </c>
      <c r="AF104" s="554"/>
      <c r="AG104" s="551"/>
      <c r="AH104" s="551"/>
      <c r="AI104" s="551"/>
      <c r="AJ104" s="555"/>
      <c r="AK104" s="555"/>
      <c r="AL104" s="769"/>
      <c r="AM104" s="558">
        <v>0</v>
      </c>
      <c r="AN104" s="555">
        <v>0</v>
      </c>
      <c r="AO104" s="555">
        <v>0</v>
      </c>
      <c r="AP104" s="555">
        <v>0</v>
      </c>
      <c r="AQ104" s="551"/>
      <c r="AR104" s="559" t="s">
        <v>23</v>
      </c>
      <c r="AS104" s="185"/>
      <c r="AT104" s="560"/>
      <c r="AU104" s="554"/>
      <c r="AV104" s="551"/>
      <c r="AW104" s="551"/>
      <c r="AX104" s="551"/>
      <c r="AY104" s="555"/>
      <c r="AZ104" s="555"/>
      <c r="BA104" s="769"/>
      <c r="BB104" s="771"/>
      <c r="BC104" s="1174"/>
      <c r="BD104" s="577"/>
      <c r="BE104" s="577"/>
      <c r="BF104" s="1224"/>
      <c r="BG104" s="1128"/>
      <c r="BH104" s="566"/>
      <c r="BI104" s="551"/>
      <c r="BJ104" s="549"/>
      <c r="BK104" s="772"/>
      <c r="BL104" s="773"/>
      <c r="BM104" s="570"/>
      <c r="BN104" s="173" t="s">
        <v>374</v>
      </c>
      <c r="BO104" s="572"/>
      <c r="BP104" s="572"/>
      <c r="BQ104" s="573"/>
      <c r="BR104" s="897" t="s">
        <v>374</v>
      </c>
      <c r="BS104" s="541"/>
      <c r="BT104" s="541"/>
      <c r="BU104" s="541"/>
      <c r="BV104" s="541"/>
      <c r="BW104" s="541"/>
      <c r="BX104" s="946"/>
      <c r="BY104" s="570"/>
      <c r="BZ104" s="570"/>
      <c r="CA104" s="774" t="s">
        <v>505</v>
      </c>
      <c r="CB104" s="419" t="s">
        <v>661</v>
      </c>
      <c r="CC104" s="420"/>
      <c r="CD104" s="420"/>
    </row>
    <row r="105" spans="1:82" ht="21" x14ac:dyDescent="0.35">
      <c r="A105" s="958">
        <v>1063</v>
      </c>
      <c r="C105" s="513"/>
      <c r="D105" s="513"/>
      <c r="E105" s="513"/>
      <c r="F105" s="514">
        <v>0</v>
      </c>
      <c r="G105" s="515">
        <f t="shared" si="93"/>
        <v>0</v>
      </c>
      <c r="H105" s="1060">
        <f t="shared" si="36"/>
        <v>0</v>
      </c>
      <c r="I105" s="420">
        <f t="shared" si="94"/>
        <v>0</v>
      </c>
      <c r="J105" s="420">
        <f t="shared" si="95"/>
        <v>0</v>
      </c>
      <c r="K105" s="409" t="s">
        <v>12</v>
      </c>
      <c r="L105" s="789" t="s">
        <v>23</v>
      </c>
      <c r="M105" s="409" t="s">
        <v>12</v>
      </c>
      <c r="N105" s="590">
        <v>0</v>
      </c>
      <c r="Q105" s="756"/>
      <c r="R105" s="519"/>
      <c r="T105" s="525"/>
      <c r="U105" s="780">
        <v>7220</v>
      </c>
      <c r="W105" s="518" t="s">
        <v>206</v>
      </c>
      <c r="X105" s="1256" t="s">
        <v>154</v>
      </c>
      <c r="Y105" s="519">
        <v>0</v>
      </c>
      <c r="Z105" s="411">
        <v>0</v>
      </c>
      <c r="AA105" s="411">
        <v>0</v>
      </c>
      <c r="AB105" s="411">
        <v>0</v>
      </c>
      <c r="AC105" s="413">
        <f t="shared" si="96"/>
        <v>1063</v>
      </c>
      <c r="AD105" s="520">
        <v>0</v>
      </c>
      <c r="AE105" s="409" t="s">
        <v>23</v>
      </c>
      <c r="AF105" s="519"/>
      <c r="AL105" s="591"/>
      <c r="AM105" s="587">
        <v>0</v>
      </c>
      <c r="AN105" s="588">
        <v>0</v>
      </c>
      <c r="AO105" s="588">
        <v>0</v>
      </c>
      <c r="AP105" s="413">
        <v>0</v>
      </c>
      <c r="AR105" s="525" t="s">
        <v>23</v>
      </c>
      <c r="AT105" s="322"/>
      <c r="AU105" s="519"/>
      <c r="AY105" s="413"/>
      <c r="AZ105" s="413"/>
      <c r="BA105" s="591"/>
      <c r="BB105" s="778"/>
      <c r="BF105" s="1227"/>
      <c r="BG105" s="1114"/>
      <c r="BH105" s="940"/>
      <c r="BK105" s="579" t="s">
        <v>454</v>
      </c>
      <c r="BL105" s="580" t="s">
        <v>455</v>
      </c>
      <c r="BM105" s="533">
        <v>43392</v>
      </c>
      <c r="BN105" s="125" t="s">
        <v>374</v>
      </c>
      <c r="BR105" s="897" t="s">
        <v>374</v>
      </c>
      <c r="BS105" s="541"/>
      <c r="BT105" s="541"/>
      <c r="BU105" s="541"/>
      <c r="BV105" s="541"/>
      <c r="BW105" s="541"/>
      <c r="BX105" s="947"/>
      <c r="BY105" s="533"/>
      <c r="BZ105" s="533"/>
      <c r="CA105" s="779">
        <v>575863000</v>
      </c>
      <c r="CB105" s="419" t="s">
        <v>661</v>
      </c>
      <c r="CC105" s="420"/>
      <c r="CD105" s="420"/>
    </row>
    <row r="106" spans="1:82" ht="21" x14ac:dyDescent="0.35">
      <c r="A106" s="957">
        <v>1065</v>
      </c>
      <c r="B106" s="481"/>
      <c r="C106" s="481"/>
      <c r="D106" s="481"/>
      <c r="E106" s="481"/>
      <c r="F106" s="483">
        <v>0</v>
      </c>
      <c r="G106" s="542">
        <f t="shared" si="93"/>
        <v>0</v>
      </c>
      <c r="H106" s="1059">
        <f t="shared" si="36"/>
        <v>0</v>
      </c>
      <c r="I106" s="826">
        <f t="shared" si="94"/>
        <v>0</v>
      </c>
      <c r="J106" s="826">
        <f t="shared" si="95"/>
        <v>0</v>
      </c>
      <c r="K106" s="827" t="s">
        <v>12</v>
      </c>
      <c r="L106" s="827" t="s">
        <v>23</v>
      </c>
      <c r="M106" s="485" t="s">
        <v>12</v>
      </c>
      <c r="N106" s="761">
        <v>0</v>
      </c>
      <c r="O106" s="487"/>
      <c r="P106" s="867"/>
      <c r="Q106" s="871"/>
      <c r="R106" s="490"/>
      <c r="S106" s="487"/>
      <c r="T106" s="495"/>
      <c r="U106" s="763">
        <v>90</v>
      </c>
      <c r="V106" s="485"/>
      <c r="W106" s="489" t="s">
        <v>206</v>
      </c>
      <c r="X106" s="1255" t="s">
        <v>154</v>
      </c>
      <c r="Y106" s="490">
        <v>0</v>
      </c>
      <c r="Z106" s="487">
        <v>0</v>
      </c>
      <c r="AA106" s="487">
        <v>0</v>
      </c>
      <c r="AB106" s="487">
        <v>0</v>
      </c>
      <c r="AC106" s="491">
        <f t="shared" si="96"/>
        <v>1065</v>
      </c>
      <c r="AD106" s="492">
        <v>0</v>
      </c>
      <c r="AE106" s="485" t="s">
        <v>23</v>
      </c>
      <c r="AF106" s="490"/>
      <c r="AG106" s="487"/>
      <c r="AH106" s="487"/>
      <c r="AI106" s="487"/>
      <c r="AJ106" s="491"/>
      <c r="AK106" s="491"/>
      <c r="AL106" s="762"/>
      <c r="AM106" s="494">
        <v>0</v>
      </c>
      <c r="AN106" s="491">
        <v>0</v>
      </c>
      <c r="AO106" s="491">
        <v>0</v>
      </c>
      <c r="AP106" s="491">
        <v>0</v>
      </c>
      <c r="AQ106" s="487"/>
      <c r="AR106" s="495" t="s">
        <v>23</v>
      </c>
      <c r="AS106" s="297"/>
      <c r="AT106" s="496"/>
      <c r="AU106" s="490"/>
      <c r="AV106" s="487"/>
      <c r="AW106" s="487"/>
      <c r="AX106" s="487"/>
      <c r="AY106" s="491"/>
      <c r="AZ106" s="491"/>
      <c r="BA106" s="762"/>
      <c r="BB106" s="764"/>
      <c r="BC106" s="1173"/>
      <c r="BD106" s="543"/>
      <c r="BE106" s="543"/>
      <c r="BF106" s="1227"/>
      <c r="BG106" s="1127"/>
      <c r="BH106" s="940"/>
      <c r="BI106" s="487"/>
      <c r="BJ106" s="485"/>
      <c r="BK106" s="765" t="s">
        <v>411</v>
      </c>
      <c r="BL106" s="766" t="s">
        <v>412</v>
      </c>
      <c r="BM106" s="506">
        <v>42931</v>
      </c>
      <c r="BN106" s="286" t="s">
        <v>374</v>
      </c>
      <c r="BO106" s="508"/>
      <c r="BP106" s="508"/>
      <c r="BQ106" s="509"/>
      <c r="BR106" s="897" t="s">
        <v>374</v>
      </c>
      <c r="BS106" s="541"/>
      <c r="BT106" s="541"/>
      <c r="BU106" s="541"/>
      <c r="BV106" s="541"/>
      <c r="BW106" s="541"/>
      <c r="BX106" s="945"/>
      <c r="BY106" s="506"/>
      <c r="BZ106" s="506"/>
      <c r="CA106" s="379" t="s">
        <v>375</v>
      </c>
      <c r="CB106" s="419" t="s">
        <v>661</v>
      </c>
      <c r="CC106" s="411" t="s">
        <v>607</v>
      </c>
    </row>
    <row r="107" spans="1:82" ht="21" x14ac:dyDescent="0.35">
      <c r="A107" s="958">
        <v>1066</v>
      </c>
      <c r="C107" s="513"/>
      <c r="D107" s="513"/>
      <c r="E107" s="512"/>
      <c r="F107" s="514">
        <v>0</v>
      </c>
      <c r="G107" s="515">
        <f t="shared" si="93"/>
        <v>0</v>
      </c>
      <c r="H107" s="1060">
        <f t="shared" si="36"/>
        <v>0</v>
      </c>
      <c r="I107" s="420">
        <f t="shared" si="94"/>
        <v>0</v>
      </c>
      <c r="J107" s="420">
        <f t="shared" si="95"/>
        <v>0</v>
      </c>
      <c r="K107" s="789" t="s">
        <v>12</v>
      </c>
      <c r="L107" s="789" t="s">
        <v>23</v>
      </c>
      <c r="M107" s="409" t="s">
        <v>12</v>
      </c>
      <c r="N107" s="590">
        <v>0</v>
      </c>
      <c r="Q107" s="756"/>
      <c r="R107" s="519"/>
      <c r="T107" s="525"/>
      <c r="U107" s="777">
        <v>10</v>
      </c>
      <c r="W107" s="518" t="s">
        <v>206</v>
      </c>
      <c r="X107" s="1256" t="s">
        <v>154</v>
      </c>
      <c r="Y107" s="519">
        <v>0</v>
      </c>
      <c r="Z107" s="411">
        <v>0</v>
      </c>
      <c r="AA107" s="411">
        <v>0</v>
      </c>
      <c r="AB107" s="411">
        <v>0</v>
      </c>
      <c r="AC107" s="413">
        <f t="shared" si="96"/>
        <v>1066</v>
      </c>
      <c r="AD107" s="520">
        <v>0</v>
      </c>
      <c r="AE107" s="409" t="s">
        <v>23</v>
      </c>
      <c r="AF107" s="519"/>
      <c r="AL107" s="591"/>
      <c r="AM107" s="524">
        <v>0</v>
      </c>
      <c r="AN107" s="413">
        <v>0</v>
      </c>
      <c r="AO107" s="413">
        <v>0</v>
      </c>
      <c r="AP107" s="413">
        <v>0</v>
      </c>
      <c r="AR107" s="525"/>
      <c r="AT107" s="526"/>
      <c r="AU107" s="519"/>
      <c r="AY107" s="413"/>
      <c r="AZ107" s="413"/>
      <c r="BA107" s="591"/>
      <c r="BB107" s="778"/>
      <c r="BF107" s="1226"/>
      <c r="BG107" s="1114"/>
      <c r="BH107" s="540"/>
      <c r="BK107" s="579"/>
      <c r="BL107" s="580"/>
      <c r="BM107" s="533"/>
      <c r="BN107" s="125" t="s">
        <v>374</v>
      </c>
      <c r="BR107" s="897" t="s">
        <v>374</v>
      </c>
      <c r="BS107" s="541"/>
      <c r="BT107" s="541"/>
      <c r="BU107" s="541"/>
      <c r="BV107" s="541"/>
      <c r="BW107" s="541"/>
      <c r="BX107" s="947"/>
      <c r="BY107" s="533"/>
      <c r="BZ107" s="533"/>
      <c r="CA107" s="779">
        <v>410886000</v>
      </c>
      <c r="CB107" s="419" t="s">
        <v>661</v>
      </c>
    </row>
    <row r="108" spans="1:82" ht="21" x14ac:dyDescent="0.35">
      <c r="A108" s="957">
        <v>1068</v>
      </c>
      <c r="B108" s="481"/>
      <c r="C108" s="481"/>
      <c r="D108" s="481"/>
      <c r="E108" s="481"/>
      <c r="F108" s="483">
        <v>0</v>
      </c>
      <c r="G108" s="542">
        <f t="shared" si="93"/>
        <v>0</v>
      </c>
      <c r="H108" s="1059">
        <f t="shared" si="36"/>
        <v>0</v>
      </c>
      <c r="I108" s="826">
        <f t="shared" si="94"/>
        <v>0</v>
      </c>
      <c r="J108" s="826">
        <f t="shared" si="95"/>
        <v>0</v>
      </c>
      <c r="K108" s="827" t="s">
        <v>12</v>
      </c>
      <c r="L108" s="827" t="s">
        <v>23</v>
      </c>
      <c r="M108" s="485" t="s">
        <v>12</v>
      </c>
      <c r="N108" s="761">
        <v>0</v>
      </c>
      <c r="O108" s="487"/>
      <c r="P108" s="867"/>
      <c r="Q108" s="871"/>
      <c r="R108" s="490"/>
      <c r="S108" s="487"/>
      <c r="T108" s="495"/>
      <c r="U108" s="763">
        <v>10</v>
      </c>
      <c r="V108" s="485"/>
      <c r="W108" s="489" t="s">
        <v>206</v>
      </c>
      <c r="X108" s="1255" t="s">
        <v>154</v>
      </c>
      <c r="Y108" s="490">
        <v>0</v>
      </c>
      <c r="Z108" s="487">
        <v>0</v>
      </c>
      <c r="AA108" s="487">
        <v>0</v>
      </c>
      <c r="AB108" s="487">
        <v>0</v>
      </c>
      <c r="AC108" s="491">
        <f t="shared" si="96"/>
        <v>1068</v>
      </c>
      <c r="AD108" s="492">
        <v>0</v>
      </c>
      <c r="AE108" s="485" t="s">
        <v>23</v>
      </c>
      <c r="AF108" s="490"/>
      <c r="AG108" s="487"/>
      <c r="AH108" s="487"/>
      <c r="AI108" s="487"/>
      <c r="AJ108" s="491"/>
      <c r="AK108" s="491"/>
      <c r="AL108" s="762"/>
      <c r="AM108" s="494">
        <v>0</v>
      </c>
      <c r="AN108" s="491">
        <v>0</v>
      </c>
      <c r="AO108" s="491">
        <v>0</v>
      </c>
      <c r="AP108" s="491">
        <v>0</v>
      </c>
      <c r="AQ108" s="498"/>
      <c r="AR108" s="495" t="s">
        <v>23</v>
      </c>
      <c r="AS108" s="297"/>
      <c r="AT108" s="496"/>
      <c r="AU108" s="490"/>
      <c r="AV108" s="487"/>
      <c r="AW108" s="487"/>
      <c r="AX108" s="487"/>
      <c r="AY108" s="491"/>
      <c r="AZ108" s="491"/>
      <c r="BA108" s="762"/>
      <c r="BB108" s="298"/>
      <c r="BC108" s="1173"/>
      <c r="BD108" s="543"/>
      <c r="BE108" s="543"/>
      <c r="BF108" s="1227"/>
      <c r="BG108" s="1197"/>
      <c r="BH108" s="1198"/>
      <c r="BI108" s="487"/>
      <c r="BJ108" s="503">
        <v>0</v>
      </c>
      <c r="BK108" s="302" t="s">
        <v>719</v>
      </c>
      <c r="BL108" s="977" t="s">
        <v>226</v>
      </c>
      <c r="BM108" s="506">
        <v>43211</v>
      </c>
      <c r="BN108" s="286" t="s">
        <v>374</v>
      </c>
      <c r="BO108" s="508"/>
      <c r="BP108" s="508"/>
      <c r="BQ108" s="509"/>
      <c r="BR108" s="897" t="s">
        <v>374</v>
      </c>
      <c r="BS108" s="541"/>
      <c r="BT108" s="541"/>
      <c r="BU108" s="541"/>
      <c r="BV108" s="541"/>
      <c r="BW108" s="541"/>
      <c r="BX108" s="945"/>
      <c r="BY108" s="506"/>
      <c r="BZ108" s="506"/>
      <c r="CA108" s="304" t="s">
        <v>375</v>
      </c>
      <c r="CB108" s="419" t="s">
        <v>661</v>
      </c>
    </row>
    <row r="109" spans="1:82" ht="21" x14ac:dyDescent="0.35">
      <c r="A109" s="959">
        <v>1069</v>
      </c>
      <c r="B109" s="546"/>
      <c r="C109" s="546"/>
      <c r="D109" s="546"/>
      <c r="E109" s="546"/>
      <c r="F109" s="547">
        <v>0</v>
      </c>
      <c r="G109" s="548">
        <f t="shared" si="93"/>
        <v>0</v>
      </c>
      <c r="H109" s="1061">
        <f t="shared" si="36"/>
        <v>0</v>
      </c>
      <c r="I109" s="1062">
        <f t="shared" si="94"/>
        <v>0</v>
      </c>
      <c r="J109" s="1062">
        <f t="shared" si="95"/>
        <v>0</v>
      </c>
      <c r="K109" s="549" t="s">
        <v>12</v>
      </c>
      <c r="L109" s="1063" t="s">
        <v>23</v>
      </c>
      <c r="M109" s="549" t="s">
        <v>12</v>
      </c>
      <c r="N109" s="768">
        <v>0</v>
      </c>
      <c r="O109" s="551"/>
      <c r="P109" s="868"/>
      <c r="Q109" s="881"/>
      <c r="R109" s="554"/>
      <c r="S109" s="551"/>
      <c r="T109" s="559"/>
      <c r="U109" s="770">
        <v>10</v>
      </c>
      <c r="V109" s="549"/>
      <c r="W109" s="553" t="s">
        <v>206</v>
      </c>
      <c r="X109" s="1257" t="s">
        <v>154</v>
      </c>
      <c r="Y109" s="554">
        <v>0</v>
      </c>
      <c r="Z109" s="551">
        <v>0</v>
      </c>
      <c r="AA109" s="551">
        <v>0</v>
      </c>
      <c r="AB109" s="551">
        <v>0</v>
      </c>
      <c r="AC109" s="555">
        <f t="shared" si="96"/>
        <v>1069</v>
      </c>
      <c r="AD109" s="556">
        <v>0</v>
      </c>
      <c r="AE109" s="549" t="s">
        <v>23</v>
      </c>
      <c r="AF109" s="554"/>
      <c r="AG109" s="551"/>
      <c r="AH109" s="551"/>
      <c r="AI109" s="551"/>
      <c r="AJ109" s="555"/>
      <c r="AK109" s="555"/>
      <c r="AL109" s="769"/>
      <c r="AM109" s="558">
        <v>0</v>
      </c>
      <c r="AN109" s="555">
        <v>0</v>
      </c>
      <c r="AO109" s="555">
        <v>0</v>
      </c>
      <c r="AP109" s="555">
        <v>0</v>
      </c>
      <c r="AQ109" s="551"/>
      <c r="AR109" s="559" t="s">
        <v>23</v>
      </c>
      <c r="AS109" s="986"/>
      <c r="AT109" s="560"/>
      <c r="AU109" s="554"/>
      <c r="AV109" s="551"/>
      <c r="AW109" s="551"/>
      <c r="AX109" s="551"/>
      <c r="AY109" s="555"/>
      <c r="AZ109" s="555"/>
      <c r="BA109" s="769"/>
      <c r="BB109" s="771"/>
      <c r="BC109" s="1174"/>
      <c r="BD109" s="577"/>
      <c r="BE109" s="577"/>
      <c r="BF109" s="1224"/>
      <c r="BG109" s="1128"/>
      <c r="BH109" s="566"/>
      <c r="BI109" s="551"/>
      <c r="BJ109" s="567">
        <v>0</v>
      </c>
      <c r="BK109" s="568"/>
      <c r="BL109" s="569"/>
      <c r="BM109" s="570">
        <v>43085</v>
      </c>
      <c r="BN109" s="173" t="s">
        <v>374</v>
      </c>
      <c r="BO109" s="572"/>
      <c r="BP109" s="572"/>
      <c r="BQ109" s="573"/>
      <c r="BR109" s="897" t="s">
        <v>374</v>
      </c>
      <c r="BS109" s="541"/>
      <c r="BT109" s="541"/>
      <c r="BU109" s="541"/>
      <c r="BV109" s="541"/>
      <c r="BW109" s="541"/>
      <c r="BX109" s="946"/>
      <c r="BY109" s="570"/>
      <c r="BZ109" s="570"/>
      <c r="CA109" s="190" t="s">
        <v>375</v>
      </c>
      <c r="CB109" s="419" t="s">
        <v>661</v>
      </c>
    </row>
    <row r="110" spans="1:82" ht="21" x14ac:dyDescent="0.35">
      <c r="A110" s="957">
        <v>1070</v>
      </c>
      <c r="B110" s="481"/>
      <c r="C110" s="481"/>
      <c r="D110" s="481"/>
      <c r="E110" s="481"/>
      <c r="F110" s="483">
        <v>0</v>
      </c>
      <c r="G110" s="542">
        <f t="shared" si="93"/>
        <v>0</v>
      </c>
      <c r="H110" s="1059">
        <f t="shared" si="36"/>
        <v>0</v>
      </c>
      <c r="I110" s="826">
        <f t="shared" si="94"/>
        <v>0</v>
      </c>
      <c r="J110" s="826">
        <f t="shared" si="95"/>
        <v>0</v>
      </c>
      <c r="K110" s="827" t="s">
        <v>12</v>
      </c>
      <c r="L110" s="827" t="s">
        <v>23</v>
      </c>
      <c r="M110" s="485" t="s">
        <v>12</v>
      </c>
      <c r="N110" s="761">
        <v>0</v>
      </c>
      <c r="O110" s="487"/>
      <c r="P110" s="867"/>
      <c r="Q110" s="871"/>
      <c r="R110" s="490"/>
      <c r="S110" s="487"/>
      <c r="T110" s="495"/>
      <c r="U110" s="763">
        <v>10</v>
      </c>
      <c r="V110" s="485"/>
      <c r="W110" s="489" t="s">
        <v>206</v>
      </c>
      <c r="X110" s="1255" t="s">
        <v>154</v>
      </c>
      <c r="Y110" s="490">
        <v>0</v>
      </c>
      <c r="Z110" s="487">
        <v>0</v>
      </c>
      <c r="AA110" s="487">
        <v>0</v>
      </c>
      <c r="AB110" s="487">
        <v>0</v>
      </c>
      <c r="AC110" s="491">
        <f t="shared" si="96"/>
        <v>1070</v>
      </c>
      <c r="AD110" s="492">
        <v>0</v>
      </c>
      <c r="AE110" s="485" t="s">
        <v>23</v>
      </c>
      <c r="AF110" s="490"/>
      <c r="AG110" s="487"/>
      <c r="AH110" s="487"/>
      <c r="AI110" s="487"/>
      <c r="AJ110" s="491"/>
      <c r="AK110" s="491"/>
      <c r="AL110" s="762"/>
      <c r="AM110" s="494">
        <v>0</v>
      </c>
      <c r="AN110" s="491">
        <v>0</v>
      </c>
      <c r="AO110" s="491">
        <v>0</v>
      </c>
      <c r="AP110" s="491">
        <v>0</v>
      </c>
      <c r="AQ110" s="487"/>
      <c r="AR110" s="495"/>
      <c r="AS110" s="297"/>
      <c r="AT110" s="496"/>
      <c r="AU110" s="490"/>
      <c r="AV110" s="487"/>
      <c r="AW110" s="487"/>
      <c r="AX110" s="487"/>
      <c r="AY110" s="491"/>
      <c r="AZ110" s="491"/>
      <c r="BA110" s="762"/>
      <c r="BB110" s="764"/>
      <c r="BC110" s="1173"/>
      <c r="BD110" s="543"/>
      <c r="BE110" s="543"/>
      <c r="BF110" s="1223"/>
      <c r="BG110" s="1127"/>
      <c r="BH110" s="502"/>
      <c r="BI110" s="487"/>
      <c r="BJ110" s="485"/>
      <c r="BK110" s="765"/>
      <c r="BL110" s="766"/>
      <c r="BM110" s="506"/>
      <c r="BN110" s="286" t="s">
        <v>374</v>
      </c>
      <c r="BO110" s="508"/>
      <c r="BP110" s="508"/>
      <c r="BQ110" s="509"/>
      <c r="BR110" s="897" t="s">
        <v>374</v>
      </c>
      <c r="BS110" s="541"/>
      <c r="BT110" s="541"/>
      <c r="BU110" s="541"/>
      <c r="BV110" s="541"/>
      <c r="BW110" s="541"/>
      <c r="BX110" s="945"/>
      <c r="BY110" s="506"/>
      <c r="BZ110" s="506"/>
      <c r="CA110" s="767">
        <v>482175000</v>
      </c>
      <c r="CB110" s="419" t="s">
        <v>661</v>
      </c>
    </row>
    <row r="111" spans="1:82" ht="21" x14ac:dyDescent="0.35">
      <c r="A111" s="958">
        <v>1072</v>
      </c>
      <c r="C111" s="513"/>
      <c r="D111" s="513"/>
      <c r="E111" s="513"/>
      <c r="F111" s="514">
        <v>0</v>
      </c>
      <c r="G111" s="515">
        <f t="shared" si="93"/>
        <v>0</v>
      </c>
      <c r="H111" s="1060">
        <f t="shared" si="36"/>
        <v>0</v>
      </c>
      <c r="I111" s="420">
        <f t="shared" si="94"/>
        <v>0</v>
      </c>
      <c r="J111" s="420">
        <f t="shared" si="95"/>
        <v>0</v>
      </c>
      <c r="K111" s="789" t="s">
        <v>12</v>
      </c>
      <c r="L111" s="789" t="s">
        <v>23</v>
      </c>
      <c r="M111" s="409" t="s">
        <v>12</v>
      </c>
      <c r="N111" s="590">
        <v>0</v>
      </c>
      <c r="Q111" s="756"/>
      <c r="R111" s="519"/>
      <c r="T111" s="525"/>
      <c r="U111" s="780">
        <v>6810</v>
      </c>
      <c r="W111" s="518" t="s">
        <v>206</v>
      </c>
      <c r="X111" s="1256" t="s">
        <v>154</v>
      </c>
      <c r="Y111" s="519">
        <v>0</v>
      </c>
      <c r="Z111" s="411">
        <v>0</v>
      </c>
      <c r="AA111" s="411">
        <v>0</v>
      </c>
      <c r="AB111" s="3">
        <v>0</v>
      </c>
      <c r="AC111" s="413">
        <f t="shared" si="96"/>
        <v>1072</v>
      </c>
      <c r="AD111" s="520">
        <v>0</v>
      </c>
      <c r="AE111" s="409" t="s">
        <v>23</v>
      </c>
      <c r="AF111" s="519"/>
      <c r="AL111" s="591"/>
      <c r="AM111" s="524">
        <v>0</v>
      </c>
      <c r="AN111" s="413">
        <v>0</v>
      </c>
      <c r="AO111" s="413">
        <v>0</v>
      </c>
      <c r="AP111" s="413">
        <v>0</v>
      </c>
      <c r="AR111" s="525"/>
      <c r="AT111" s="526"/>
      <c r="AU111" s="519"/>
      <c r="AY111" s="413"/>
      <c r="AZ111" s="413"/>
      <c r="BA111" s="591"/>
      <c r="BB111" s="778"/>
      <c r="BF111" s="1226"/>
      <c r="BG111" s="1114"/>
      <c r="BH111" s="540"/>
      <c r="BJ111" s="530"/>
      <c r="BK111" s="531"/>
      <c r="BL111" s="532"/>
      <c r="BM111" s="533"/>
      <c r="BN111" s="125" t="s">
        <v>374</v>
      </c>
      <c r="BR111" s="897" t="s">
        <v>374</v>
      </c>
      <c r="BS111" s="541"/>
      <c r="BT111" s="541"/>
      <c r="BU111" s="541"/>
      <c r="BV111" s="541"/>
      <c r="BW111" s="541"/>
      <c r="BX111" s="947"/>
      <c r="BY111" s="533"/>
      <c r="BZ111" s="533"/>
      <c r="CA111" s="779" t="s">
        <v>505</v>
      </c>
      <c r="CB111" s="419" t="s">
        <v>661</v>
      </c>
    </row>
    <row r="112" spans="1:82" ht="21" x14ac:dyDescent="0.35">
      <c r="A112" s="958">
        <v>1073</v>
      </c>
      <c r="C112" s="513"/>
      <c r="D112" s="513"/>
      <c r="E112" s="513"/>
      <c r="F112" s="514">
        <v>0</v>
      </c>
      <c r="G112" s="515">
        <f t="shared" si="93"/>
        <v>0</v>
      </c>
      <c r="H112" s="1060">
        <f t="shared" si="36"/>
        <v>0</v>
      </c>
      <c r="I112" s="420">
        <f t="shared" si="94"/>
        <v>0</v>
      </c>
      <c r="J112" s="420">
        <f t="shared" si="95"/>
        <v>0</v>
      </c>
      <c r="K112" s="789" t="s">
        <v>12</v>
      </c>
      <c r="L112" s="789" t="s">
        <v>23</v>
      </c>
      <c r="M112" s="409" t="s">
        <v>12</v>
      </c>
      <c r="N112" s="590">
        <v>0</v>
      </c>
      <c r="Q112" s="756"/>
      <c r="R112" s="519"/>
      <c r="T112" s="525"/>
      <c r="U112" s="777">
        <v>90</v>
      </c>
      <c r="W112" s="518" t="s">
        <v>206</v>
      </c>
      <c r="X112" s="1256" t="s">
        <v>154</v>
      </c>
      <c r="Y112" s="519">
        <v>0</v>
      </c>
      <c r="Z112" s="411">
        <v>0</v>
      </c>
      <c r="AA112" s="411">
        <v>0</v>
      </c>
      <c r="AB112" s="411">
        <v>0</v>
      </c>
      <c r="AC112" s="413">
        <f t="shared" si="96"/>
        <v>1073</v>
      </c>
      <c r="AD112" s="520">
        <v>0</v>
      </c>
      <c r="AE112" s="409" t="s">
        <v>23</v>
      </c>
      <c r="AF112" s="519"/>
      <c r="AL112" s="591"/>
      <c r="AM112" s="524">
        <v>0</v>
      </c>
      <c r="AN112" s="413">
        <v>0</v>
      </c>
      <c r="AO112" s="413">
        <v>0</v>
      </c>
      <c r="AP112" s="413">
        <v>0</v>
      </c>
      <c r="AR112" s="525"/>
      <c r="AT112" s="526"/>
      <c r="AU112" s="519"/>
      <c r="AY112" s="413"/>
      <c r="AZ112" s="413"/>
      <c r="BA112" s="591"/>
      <c r="BB112" s="778"/>
      <c r="BF112" s="1226"/>
      <c r="BG112" s="1114"/>
      <c r="BH112" s="540"/>
      <c r="BK112" s="579"/>
      <c r="BL112" s="580"/>
      <c r="BM112" s="533"/>
      <c r="BN112" s="125" t="s">
        <v>374</v>
      </c>
      <c r="BR112" s="897" t="s">
        <v>374</v>
      </c>
      <c r="BS112" s="541"/>
      <c r="BT112" s="541"/>
      <c r="BU112" s="541"/>
      <c r="BV112" s="541"/>
      <c r="BW112" s="541"/>
      <c r="BX112" s="947"/>
      <c r="BY112" s="533"/>
      <c r="BZ112" s="533"/>
      <c r="CA112" s="779" t="s">
        <v>504</v>
      </c>
      <c r="CB112" s="419" t="s">
        <v>661</v>
      </c>
    </row>
    <row r="113" spans="1:81" ht="21" x14ac:dyDescent="0.35">
      <c r="A113" s="958">
        <v>1074</v>
      </c>
      <c r="C113" s="513"/>
      <c r="D113" s="513"/>
      <c r="E113" s="513"/>
      <c r="F113" s="514">
        <v>0</v>
      </c>
      <c r="G113" s="515">
        <f t="shared" si="93"/>
        <v>0</v>
      </c>
      <c r="H113" s="1060">
        <f t="shared" si="36"/>
        <v>0</v>
      </c>
      <c r="I113" s="420">
        <f t="shared" si="94"/>
        <v>0</v>
      </c>
      <c r="J113" s="420">
        <f t="shared" si="95"/>
        <v>0</v>
      </c>
      <c r="K113" s="789" t="s">
        <v>12</v>
      </c>
      <c r="L113" s="789" t="s">
        <v>23</v>
      </c>
      <c r="M113" s="409" t="s">
        <v>12</v>
      </c>
      <c r="N113" s="590">
        <v>0</v>
      </c>
      <c r="Q113" s="756"/>
      <c r="R113" s="519"/>
      <c r="T113" s="525"/>
      <c r="U113" s="780">
        <v>4773</v>
      </c>
      <c r="W113" s="518" t="s">
        <v>121</v>
      </c>
      <c r="X113" s="1256" t="s">
        <v>154</v>
      </c>
      <c r="Y113" s="519">
        <v>0</v>
      </c>
      <c r="Z113" s="411">
        <v>0</v>
      </c>
      <c r="AA113" s="411">
        <v>0</v>
      </c>
      <c r="AB113" s="411">
        <v>0</v>
      </c>
      <c r="AC113" s="413">
        <f t="shared" si="96"/>
        <v>1074</v>
      </c>
      <c r="AD113" s="520">
        <v>0</v>
      </c>
      <c r="AE113" s="409" t="s">
        <v>23</v>
      </c>
      <c r="AF113" s="519"/>
      <c r="AL113" s="591"/>
      <c r="AM113" s="524">
        <v>0</v>
      </c>
      <c r="AN113" s="413">
        <v>0</v>
      </c>
      <c r="AO113" s="413">
        <v>0</v>
      </c>
      <c r="AP113" s="413">
        <v>0</v>
      </c>
      <c r="AR113" s="525"/>
      <c r="AT113" s="322"/>
      <c r="AU113" s="519"/>
      <c r="AY113" s="413"/>
      <c r="AZ113" s="413"/>
      <c r="BA113" s="591"/>
      <c r="BB113" s="778"/>
      <c r="BF113" s="1226"/>
      <c r="BG113" s="1114"/>
      <c r="BH113" s="540"/>
      <c r="BK113" s="579"/>
      <c r="BL113" s="580"/>
      <c r="BM113" s="533">
        <v>42805</v>
      </c>
      <c r="BN113" s="125" t="s">
        <v>374</v>
      </c>
      <c r="BR113" s="897" t="s">
        <v>374</v>
      </c>
      <c r="BS113" s="541"/>
      <c r="BT113" s="541"/>
      <c r="BU113" s="541"/>
      <c r="BV113" s="541"/>
      <c r="BW113" s="541"/>
      <c r="BX113" s="947"/>
      <c r="BY113" s="533"/>
      <c r="BZ113" s="533"/>
      <c r="CA113" s="779" t="s">
        <v>505</v>
      </c>
      <c r="CB113" s="419" t="s">
        <v>661</v>
      </c>
    </row>
    <row r="114" spans="1:81" ht="21" x14ac:dyDescent="0.35">
      <c r="A114" s="958">
        <v>1075</v>
      </c>
      <c r="C114" s="513"/>
      <c r="D114" s="513"/>
      <c r="E114" s="513"/>
      <c r="F114" s="514">
        <v>0</v>
      </c>
      <c r="G114" s="515">
        <f t="shared" si="93"/>
        <v>0</v>
      </c>
      <c r="H114" s="1060">
        <f t="shared" si="36"/>
        <v>0</v>
      </c>
      <c r="I114" s="420">
        <f t="shared" si="94"/>
        <v>0</v>
      </c>
      <c r="J114" s="420">
        <f t="shared" si="95"/>
        <v>0</v>
      </c>
      <c r="K114" s="789" t="s">
        <v>12</v>
      </c>
      <c r="L114" s="789" t="s">
        <v>23</v>
      </c>
      <c r="M114" s="409" t="s">
        <v>12</v>
      </c>
      <c r="N114" s="590">
        <v>0</v>
      </c>
      <c r="Q114" s="756"/>
      <c r="R114" s="519"/>
      <c r="T114" s="525"/>
      <c r="U114" s="780">
        <v>8621</v>
      </c>
      <c r="W114" s="518" t="s">
        <v>206</v>
      </c>
      <c r="X114" s="1256" t="s">
        <v>154</v>
      </c>
      <c r="Y114" s="519">
        <v>0</v>
      </c>
      <c r="Z114" s="411">
        <v>0</v>
      </c>
      <c r="AA114" s="411">
        <v>0</v>
      </c>
      <c r="AB114" s="411">
        <v>0</v>
      </c>
      <c r="AC114" s="413">
        <f t="shared" si="96"/>
        <v>1075</v>
      </c>
      <c r="AD114" s="520">
        <v>0</v>
      </c>
      <c r="AE114" s="409" t="s">
        <v>23</v>
      </c>
      <c r="AF114" s="519"/>
      <c r="AL114" s="591"/>
      <c r="AM114" s="524">
        <v>0</v>
      </c>
      <c r="AN114" s="413">
        <v>0</v>
      </c>
      <c r="AO114" s="413">
        <v>0</v>
      </c>
      <c r="AP114" s="413">
        <v>0</v>
      </c>
      <c r="AR114" s="525"/>
      <c r="AT114" s="322"/>
      <c r="AU114" s="519"/>
      <c r="AY114" s="413"/>
      <c r="AZ114" s="413"/>
      <c r="BA114" s="591"/>
      <c r="BB114" s="778"/>
      <c r="BF114" s="1225"/>
      <c r="BG114" s="1114"/>
      <c r="BH114" s="540"/>
      <c r="BK114" s="579"/>
      <c r="BL114" s="580"/>
      <c r="BM114" s="533"/>
      <c r="BN114" s="125" t="s">
        <v>374</v>
      </c>
      <c r="BR114" s="897" t="s">
        <v>374</v>
      </c>
      <c r="BS114" s="541"/>
      <c r="BT114" s="541"/>
      <c r="BU114" s="541"/>
      <c r="BV114" s="541"/>
      <c r="BW114" s="541"/>
      <c r="BX114" s="947"/>
      <c r="BY114" s="533"/>
      <c r="BZ114" s="533"/>
      <c r="CA114" s="779" t="s">
        <v>505</v>
      </c>
      <c r="CB114" s="419" t="s">
        <v>661</v>
      </c>
    </row>
    <row r="115" spans="1:81" ht="21" x14ac:dyDescent="0.35">
      <c r="A115" s="958">
        <v>1076</v>
      </c>
      <c r="C115" s="513"/>
      <c r="D115" s="513"/>
      <c r="E115" s="513"/>
      <c r="F115" s="514">
        <v>0</v>
      </c>
      <c r="G115" s="515">
        <f t="shared" si="93"/>
        <v>0</v>
      </c>
      <c r="H115" s="1060">
        <f t="shared" si="36"/>
        <v>0</v>
      </c>
      <c r="I115" s="420">
        <f t="shared" si="94"/>
        <v>0</v>
      </c>
      <c r="J115" s="420">
        <f t="shared" si="95"/>
        <v>0</v>
      </c>
      <c r="K115" s="789" t="s">
        <v>12</v>
      </c>
      <c r="L115" s="789" t="s">
        <v>23</v>
      </c>
      <c r="M115" s="409" t="s">
        <v>12</v>
      </c>
      <c r="N115" s="590">
        <v>0</v>
      </c>
      <c r="Q115" s="756"/>
      <c r="R115" s="519"/>
      <c r="T115" s="525"/>
      <c r="U115" s="777">
        <v>90</v>
      </c>
      <c r="W115" s="518" t="s">
        <v>206</v>
      </c>
      <c r="X115" s="1256" t="s">
        <v>154</v>
      </c>
      <c r="Y115" s="519">
        <v>0</v>
      </c>
      <c r="Z115" s="411">
        <v>0</v>
      </c>
      <c r="AA115" s="411">
        <v>0</v>
      </c>
      <c r="AB115" s="411">
        <v>0</v>
      </c>
      <c r="AC115" s="413">
        <f t="shared" si="96"/>
        <v>1076</v>
      </c>
      <c r="AD115" s="520">
        <v>0</v>
      </c>
      <c r="AE115" s="409" t="s">
        <v>23</v>
      </c>
      <c r="AF115" s="519"/>
      <c r="AL115" s="591"/>
      <c r="AM115" s="524">
        <v>0</v>
      </c>
      <c r="AN115" s="413">
        <v>0</v>
      </c>
      <c r="AO115" s="413">
        <v>0</v>
      </c>
      <c r="AP115" s="413">
        <v>0</v>
      </c>
      <c r="AR115" s="525" t="s">
        <v>143</v>
      </c>
      <c r="AT115" s="526"/>
      <c r="AU115" s="519"/>
      <c r="AY115" s="413"/>
      <c r="AZ115" s="413"/>
      <c r="BA115" s="591"/>
      <c r="BB115" s="778"/>
      <c r="BF115" s="1226"/>
      <c r="BG115" s="1114"/>
      <c r="BH115" s="540"/>
      <c r="BJ115" s="530">
        <v>1</v>
      </c>
      <c r="BK115" s="531"/>
      <c r="BL115" s="532"/>
      <c r="BM115" s="533"/>
      <c r="BN115" s="125" t="s">
        <v>374</v>
      </c>
      <c r="BR115" s="897" t="s">
        <v>374</v>
      </c>
      <c r="BS115" s="541"/>
      <c r="BT115" s="541"/>
      <c r="BU115" s="541"/>
      <c r="BV115" s="541"/>
      <c r="BW115" s="541"/>
      <c r="BX115" s="947"/>
      <c r="BY115" s="533"/>
      <c r="BZ115" s="533"/>
      <c r="CA115" s="779" t="s">
        <v>504</v>
      </c>
      <c r="CB115" s="419" t="s">
        <v>661</v>
      </c>
    </row>
    <row r="116" spans="1:81" ht="21" x14ac:dyDescent="0.35">
      <c r="A116" s="957">
        <v>1078</v>
      </c>
      <c r="B116" s="481"/>
      <c r="C116" s="481"/>
      <c r="D116" s="481"/>
      <c r="E116" s="481"/>
      <c r="F116" s="483">
        <v>0</v>
      </c>
      <c r="G116" s="542">
        <f t="shared" si="93"/>
        <v>0</v>
      </c>
      <c r="H116" s="1059">
        <f t="shared" si="36"/>
        <v>0</v>
      </c>
      <c r="I116" s="826">
        <f t="shared" si="94"/>
        <v>0</v>
      </c>
      <c r="J116" s="826">
        <f t="shared" si="95"/>
        <v>0</v>
      </c>
      <c r="K116" s="827" t="s">
        <v>12</v>
      </c>
      <c r="L116" s="827" t="s">
        <v>23</v>
      </c>
      <c r="M116" s="485" t="s">
        <v>12</v>
      </c>
      <c r="N116" s="761">
        <v>0</v>
      </c>
      <c r="O116" s="487"/>
      <c r="P116" s="867"/>
      <c r="Q116" s="871"/>
      <c r="R116" s="490"/>
      <c r="S116" s="487"/>
      <c r="T116" s="495"/>
      <c r="U116" s="763">
        <v>7010</v>
      </c>
      <c r="V116" s="485"/>
      <c r="W116" s="489" t="s">
        <v>206</v>
      </c>
      <c r="X116" s="1255" t="s">
        <v>154</v>
      </c>
      <c r="Y116" s="490">
        <v>0</v>
      </c>
      <c r="Z116" s="487">
        <v>0</v>
      </c>
      <c r="AA116" s="487">
        <v>0</v>
      </c>
      <c r="AB116" s="487">
        <v>0</v>
      </c>
      <c r="AC116" s="491">
        <f t="shared" si="96"/>
        <v>1078</v>
      </c>
      <c r="AD116" s="492">
        <v>0</v>
      </c>
      <c r="AE116" s="485" t="s">
        <v>23</v>
      </c>
      <c r="AF116" s="490"/>
      <c r="AG116" s="487"/>
      <c r="AH116" s="487"/>
      <c r="AI116" s="487"/>
      <c r="AJ116" s="491"/>
      <c r="AK116" s="491"/>
      <c r="AL116" s="762"/>
      <c r="AM116" s="494">
        <v>0</v>
      </c>
      <c r="AN116" s="491">
        <v>0</v>
      </c>
      <c r="AO116" s="491">
        <v>0</v>
      </c>
      <c r="AP116" s="491">
        <v>0</v>
      </c>
      <c r="AQ116" s="487"/>
      <c r="AR116" s="495"/>
      <c r="AS116" s="297"/>
      <c r="AT116" s="496"/>
      <c r="AU116" s="490"/>
      <c r="AV116" s="487"/>
      <c r="AW116" s="487"/>
      <c r="AX116" s="487"/>
      <c r="AY116" s="491"/>
      <c r="AZ116" s="491"/>
      <c r="BA116" s="762"/>
      <c r="BB116" s="764"/>
      <c r="BC116" s="1173"/>
      <c r="BD116" s="543"/>
      <c r="BE116" s="543"/>
      <c r="BF116" s="1223"/>
      <c r="BG116" s="1127"/>
      <c r="BH116" s="502"/>
      <c r="BI116" s="487"/>
      <c r="BJ116" s="485"/>
      <c r="BK116" s="765"/>
      <c r="BL116" s="766"/>
      <c r="BM116" s="506"/>
      <c r="BN116" s="286" t="s">
        <v>374</v>
      </c>
      <c r="BO116" s="508"/>
      <c r="BP116" s="508"/>
      <c r="BQ116" s="509"/>
      <c r="BR116" s="897" t="s">
        <v>374</v>
      </c>
      <c r="BS116" s="541"/>
      <c r="BT116" s="541"/>
      <c r="BU116" s="541"/>
      <c r="BV116" s="541"/>
      <c r="BW116" s="541"/>
      <c r="BX116" s="945"/>
      <c r="BY116" s="506"/>
      <c r="BZ116" s="506"/>
      <c r="CA116" s="767">
        <v>316606000</v>
      </c>
      <c r="CB116" s="419" t="s">
        <v>661</v>
      </c>
    </row>
    <row r="117" spans="1:81" ht="21" x14ac:dyDescent="0.35">
      <c r="A117" s="958">
        <v>1079</v>
      </c>
      <c r="C117" s="513"/>
      <c r="D117" s="513"/>
      <c r="E117" s="513"/>
      <c r="F117" s="514">
        <v>0</v>
      </c>
      <c r="G117" s="515">
        <f t="shared" si="93"/>
        <v>0</v>
      </c>
      <c r="H117" s="1060">
        <f t="shared" si="36"/>
        <v>0</v>
      </c>
      <c r="I117" s="420">
        <f t="shared" si="94"/>
        <v>0</v>
      </c>
      <c r="J117" s="420">
        <f t="shared" si="95"/>
        <v>0</v>
      </c>
      <c r="K117" s="409" t="s">
        <v>12</v>
      </c>
      <c r="L117" s="789" t="s">
        <v>23</v>
      </c>
      <c r="M117" s="409" t="s">
        <v>12</v>
      </c>
      <c r="N117" s="590">
        <v>0</v>
      </c>
      <c r="Q117" s="756"/>
      <c r="R117" s="519"/>
      <c r="T117" s="525"/>
      <c r="U117" s="780">
        <v>90</v>
      </c>
      <c r="W117" s="518" t="s">
        <v>206</v>
      </c>
      <c r="X117" s="1256" t="s">
        <v>154</v>
      </c>
      <c r="Y117" s="519">
        <v>0</v>
      </c>
      <c r="Z117" s="411">
        <v>0</v>
      </c>
      <c r="AA117" s="411">
        <v>0</v>
      </c>
      <c r="AB117" s="411">
        <v>0</v>
      </c>
      <c r="AC117" s="413">
        <f t="shared" si="96"/>
        <v>1079</v>
      </c>
      <c r="AD117" s="520">
        <v>0</v>
      </c>
      <c r="AF117" s="519"/>
      <c r="AL117" s="591"/>
      <c r="AM117" s="524">
        <v>0</v>
      </c>
      <c r="AN117" s="413">
        <v>0</v>
      </c>
      <c r="AO117" s="413">
        <v>0</v>
      </c>
      <c r="AP117" s="413">
        <v>0</v>
      </c>
      <c r="AR117" s="525"/>
      <c r="AT117" s="526"/>
      <c r="AU117" s="519"/>
      <c r="AY117" s="413"/>
      <c r="AZ117" s="413"/>
      <c r="BA117" s="591"/>
      <c r="BB117" s="778"/>
      <c r="BF117" s="1226"/>
      <c r="BG117" s="1114"/>
      <c r="BH117" s="540"/>
      <c r="BK117" s="579"/>
      <c r="BL117" s="580"/>
      <c r="BM117" s="533">
        <v>43652</v>
      </c>
      <c r="BN117" s="125" t="s">
        <v>374</v>
      </c>
      <c r="BR117" s="897" t="s">
        <v>374</v>
      </c>
      <c r="BS117" s="541"/>
      <c r="BT117" s="541"/>
      <c r="BU117" s="541"/>
      <c r="BV117" s="541"/>
      <c r="BW117" s="541"/>
      <c r="BX117" s="947"/>
      <c r="BY117" s="533"/>
      <c r="BZ117" s="533"/>
      <c r="CA117" s="779" t="s">
        <v>504</v>
      </c>
      <c r="CB117" s="419" t="s">
        <v>661</v>
      </c>
    </row>
    <row r="118" spans="1:81" ht="21" x14ac:dyDescent="0.35">
      <c r="A118" s="959">
        <v>1080</v>
      </c>
      <c r="B118" s="546"/>
      <c r="C118" s="546"/>
      <c r="D118" s="546"/>
      <c r="E118" s="546"/>
      <c r="F118" s="547">
        <v>0</v>
      </c>
      <c r="G118" s="548">
        <f t="shared" si="93"/>
        <v>0</v>
      </c>
      <c r="H118" s="1061">
        <f t="shared" si="36"/>
        <v>0</v>
      </c>
      <c r="I118" s="1062">
        <f t="shared" si="94"/>
        <v>0</v>
      </c>
      <c r="J118" s="1062">
        <f t="shared" si="95"/>
        <v>0</v>
      </c>
      <c r="K118" s="1063" t="s">
        <v>12</v>
      </c>
      <c r="L118" s="1063" t="s">
        <v>23</v>
      </c>
      <c r="M118" s="549" t="s">
        <v>12</v>
      </c>
      <c r="N118" s="768">
        <v>0</v>
      </c>
      <c r="O118" s="551"/>
      <c r="P118" s="868"/>
      <c r="Q118" s="881"/>
      <c r="R118" s="554"/>
      <c r="S118" s="551"/>
      <c r="T118" s="559"/>
      <c r="U118" s="770">
        <v>10</v>
      </c>
      <c r="V118" s="549"/>
      <c r="W118" s="553" t="s">
        <v>206</v>
      </c>
      <c r="X118" s="1257" t="s">
        <v>154</v>
      </c>
      <c r="Y118" s="554">
        <v>0</v>
      </c>
      <c r="Z118" s="551">
        <v>0</v>
      </c>
      <c r="AA118" s="551">
        <v>0</v>
      </c>
      <c r="AB118" s="551">
        <v>0</v>
      </c>
      <c r="AC118" s="555">
        <f t="shared" si="96"/>
        <v>1080</v>
      </c>
      <c r="AD118" s="556">
        <v>0</v>
      </c>
      <c r="AE118" s="549" t="s">
        <v>23</v>
      </c>
      <c r="AF118" s="554"/>
      <c r="AG118" s="551"/>
      <c r="AH118" s="551"/>
      <c r="AI118" s="551"/>
      <c r="AJ118" s="555"/>
      <c r="AK118" s="555"/>
      <c r="AL118" s="769"/>
      <c r="AM118" s="558">
        <v>0</v>
      </c>
      <c r="AN118" s="555">
        <v>0</v>
      </c>
      <c r="AO118" s="555">
        <v>0</v>
      </c>
      <c r="AP118" s="555">
        <v>0</v>
      </c>
      <c r="AQ118" s="551"/>
      <c r="AR118" s="559" t="s">
        <v>23</v>
      </c>
      <c r="AS118" s="185"/>
      <c r="AT118" s="560"/>
      <c r="AU118" s="554"/>
      <c r="AV118" s="551"/>
      <c r="AW118" s="551"/>
      <c r="AX118" s="551"/>
      <c r="AY118" s="555"/>
      <c r="AZ118" s="555"/>
      <c r="BA118" s="769"/>
      <c r="BB118" s="771"/>
      <c r="BC118" s="1174"/>
      <c r="BD118" s="577"/>
      <c r="BE118" s="577"/>
      <c r="BF118" s="1224"/>
      <c r="BG118" s="1128"/>
      <c r="BH118" s="566"/>
      <c r="BI118" s="551"/>
      <c r="BJ118" s="567">
        <v>0</v>
      </c>
      <c r="BK118" s="568"/>
      <c r="BL118" s="569"/>
      <c r="BM118" s="570">
        <v>43209</v>
      </c>
      <c r="BN118" s="173" t="s">
        <v>374</v>
      </c>
      <c r="BO118" s="572"/>
      <c r="BP118" s="572"/>
      <c r="BQ118" s="573"/>
      <c r="BR118" s="897" t="s">
        <v>374</v>
      </c>
      <c r="BS118" s="541"/>
      <c r="BT118" s="541"/>
      <c r="BU118" s="541"/>
      <c r="BV118" s="541"/>
      <c r="BW118" s="541"/>
      <c r="BX118" s="946"/>
      <c r="BY118" s="570"/>
      <c r="BZ118" s="570"/>
      <c r="CA118" s="774">
        <v>939354000</v>
      </c>
      <c r="CB118" s="419" t="s">
        <v>661</v>
      </c>
    </row>
    <row r="119" spans="1:81" ht="21" x14ac:dyDescent="0.35">
      <c r="A119" s="959">
        <v>1083</v>
      </c>
      <c r="B119" s="546"/>
      <c r="C119" s="546"/>
      <c r="D119" s="546"/>
      <c r="E119" s="546"/>
      <c r="F119" s="547">
        <v>0</v>
      </c>
      <c r="G119" s="548">
        <f t="shared" ref="G119:G132" si="97">IF(H119=0,0,IF(H119=1,1,11-H119))</f>
        <v>0</v>
      </c>
      <c r="H119" s="1061">
        <f t="shared" ref="H119:H132" si="98">MOD((VALUE(MID(TEXT(F119,"000000000000000"),15,1))*3+VALUE(MID(TEXT(F119,"000000000000000"),14,1))*7+VALUE(MID(TEXT(F119,"000000000000000"),13,1))*13+VALUE(MID(TEXT(F119,"000000000000000"),12,1))*17+VALUE(MID(TEXT(F119,"000000000000000"),11,1))*19+VALUE(MID(TEXT(F119,"000000000000000"),10,1))*23+VALUE(MID(TEXT(F119,"000000000000000"),9,1))*29+VALUE(MID(TEXT(F119,"000000000000000"),8,1))*37+VALUE(MID(TEXT(F119,"000000000000000"),7,1))*41+VALUE(MID(TEXT(F119,"000000000000000"),6,1))*43+VALUE(MID(TEXT(F119,"000000000000000"),5,1))*47+VALUE(MID(TEXT(F119,"000000000000000"),4,1))*53+VALUE(MID(TEXT(F119,"000000000000000"),3,1))*59+VALUE(MID(TEXT(F119,"000000000000000"),2,1))*67+VALUE(MID(TEXT(F119,"000000000000000"),1,1))*71),11)</f>
        <v>0</v>
      </c>
      <c r="I119" s="1062">
        <f t="shared" ref="I119:I132" si="99">ROUND((((F119/100)-INT(F119/100))*100),0)</f>
        <v>0</v>
      </c>
      <c r="J119" s="1062">
        <f t="shared" ref="J119:J132" si="100">ROUND((((F119/10)-INT(F119/10))*10),0)</f>
        <v>0</v>
      </c>
      <c r="K119" s="549" t="s">
        <v>12</v>
      </c>
      <c r="L119" s="1063" t="s">
        <v>23</v>
      </c>
      <c r="M119" s="549" t="s">
        <v>12</v>
      </c>
      <c r="N119" s="768">
        <v>0</v>
      </c>
      <c r="O119" s="551"/>
      <c r="P119" s="868"/>
      <c r="Q119" s="881"/>
      <c r="R119" s="554"/>
      <c r="S119" s="551"/>
      <c r="T119" s="559"/>
      <c r="U119" s="770">
        <v>10</v>
      </c>
      <c r="V119" s="549"/>
      <c r="W119" s="553" t="s">
        <v>206</v>
      </c>
      <c r="X119" s="1257" t="s">
        <v>154</v>
      </c>
      <c r="Y119" s="554">
        <v>0</v>
      </c>
      <c r="Z119" s="551">
        <v>0</v>
      </c>
      <c r="AA119" s="551">
        <v>0</v>
      </c>
      <c r="AB119" s="551">
        <v>0</v>
      </c>
      <c r="AC119" s="555">
        <f t="shared" ref="AC119:AC132" si="101">+A119</f>
        <v>1083</v>
      </c>
      <c r="AD119" s="556">
        <v>0</v>
      </c>
      <c r="AE119" s="549" t="s">
        <v>23</v>
      </c>
      <c r="AF119" s="554"/>
      <c r="AG119" s="551"/>
      <c r="AH119" s="551"/>
      <c r="AI119" s="551"/>
      <c r="AJ119" s="555"/>
      <c r="AK119" s="555"/>
      <c r="AL119" s="769"/>
      <c r="AM119" s="558">
        <v>0</v>
      </c>
      <c r="AN119" s="555">
        <v>0</v>
      </c>
      <c r="AO119" s="555">
        <v>0</v>
      </c>
      <c r="AP119" s="555">
        <v>0</v>
      </c>
      <c r="AQ119" s="551"/>
      <c r="AR119" s="559" t="s">
        <v>23</v>
      </c>
      <c r="AS119" s="185"/>
      <c r="AT119" s="560"/>
      <c r="AU119" s="554"/>
      <c r="AV119" s="551"/>
      <c r="AW119" s="551"/>
      <c r="AX119" s="551"/>
      <c r="AY119" s="555"/>
      <c r="AZ119" s="555"/>
      <c r="BA119" s="769"/>
      <c r="BB119" s="771"/>
      <c r="BC119" s="1174"/>
      <c r="BD119" s="577"/>
      <c r="BE119" s="577"/>
      <c r="BF119" s="1224"/>
      <c r="BG119" s="1128"/>
      <c r="BH119" s="566"/>
      <c r="BI119" s="551"/>
      <c r="BJ119" s="567">
        <v>0</v>
      </c>
      <c r="BK119" s="568"/>
      <c r="BL119" s="569"/>
      <c r="BM119" s="570">
        <v>43239</v>
      </c>
      <c r="BN119" s="173" t="s">
        <v>374</v>
      </c>
      <c r="BO119" s="572"/>
      <c r="BP119" s="572"/>
      <c r="BQ119" s="573"/>
      <c r="BR119" s="897" t="s">
        <v>374</v>
      </c>
      <c r="BS119" s="541"/>
      <c r="BT119" s="541"/>
      <c r="BU119" s="541"/>
      <c r="BV119" s="541"/>
      <c r="BW119" s="541"/>
      <c r="BX119" s="946"/>
      <c r="BY119" s="570"/>
      <c r="BZ119" s="570"/>
      <c r="CA119" s="190" t="s">
        <v>375</v>
      </c>
      <c r="CB119" s="419" t="s">
        <v>661</v>
      </c>
    </row>
    <row r="120" spans="1:81" ht="21" x14ac:dyDescent="0.35">
      <c r="A120" s="958">
        <v>1084</v>
      </c>
      <c r="C120" s="513"/>
      <c r="D120" s="513"/>
      <c r="E120" s="513"/>
      <c r="F120" s="514">
        <v>0</v>
      </c>
      <c r="G120" s="515">
        <f t="shared" si="97"/>
        <v>0</v>
      </c>
      <c r="H120" s="1060">
        <f t="shared" si="98"/>
        <v>0</v>
      </c>
      <c r="I120" s="420">
        <f t="shared" si="99"/>
        <v>0</v>
      </c>
      <c r="J120" s="420">
        <f t="shared" si="100"/>
        <v>0</v>
      </c>
      <c r="K120" s="409" t="s">
        <v>12</v>
      </c>
      <c r="L120" s="789" t="s">
        <v>23</v>
      </c>
      <c r="M120" s="409" t="s">
        <v>12</v>
      </c>
      <c r="N120" s="590">
        <v>0</v>
      </c>
      <c r="Q120" s="756"/>
      <c r="R120" s="519"/>
      <c r="T120" s="525"/>
      <c r="U120" s="777">
        <v>90</v>
      </c>
      <c r="W120" s="518" t="s">
        <v>206</v>
      </c>
      <c r="X120" s="1256" t="s">
        <v>154</v>
      </c>
      <c r="Y120" s="519">
        <v>0</v>
      </c>
      <c r="Z120" s="411">
        <v>0</v>
      </c>
      <c r="AA120" s="411">
        <v>0</v>
      </c>
      <c r="AB120" s="411">
        <v>0</v>
      </c>
      <c r="AC120" s="413">
        <f t="shared" si="101"/>
        <v>1084</v>
      </c>
      <c r="AD120" s="520">
        <v>0</v>
      </c>
      <c r="AE120" s="409" t="s">
        <v>23</v>
      </c>
      <c r="AF120" s="519"/>
      <c r="AL120" s="591"/>
      <c r="AM120" s="524">
        <v>0</v>
      </c>
      <c r="AN120" s="413">
        <v>0</v>
      </c>
      <c r="AO120" s="413">
        <v>0</v>
      </c>
      <c r="AP120" s="413">
        <v>0</v>
      </c>
      <c r="AR120" s="525"/>
      <c r="AT120" s="322"/>
      <c r="AU120" s="519"/>
      <c r="AY120" s="413"/>
      <c r="AZ120" s="413"/>
      <c r="BA120" s="591"/>
      <c r="BB120" s="778"/>
      <c r="BF120" s="1226"/>
      <c r="BG120" s="1114"/>
      <c r="BH120" s="540"/>
      <c r="BK120" s="579"/>
      <c r="BL120" s="580"/>
      <c r="BM120" s="533"/>
      <c r="BN120" s="125" t="s">
        <v>374</v>
      </c>
      <c r="BR120" s="897" t="s">
        <v>374</v>
      </c>
      <c r="BS120" s="541"/>
      <c r="BT120" s="541"/>
      <c r="BU120" s="541"/>
      <c r="BV120" s="541"/>
      <c r="BW120" s="541"/>
      <c r="BX120" s="947"/>
      <c r="BY120" s="533"/>
      <c r="BZ120" s="533"/>
      <c r="CA120" s="779" t="s">
        <v>505</v>
      </c>
      <c r="CB120" s="419" t="s">
        <v>661</v>
      </c>
    </row>
    <row r="121" spans="1:81" ht="21" x14ac:dyDescent="0.35">
      <c r="A121" s="957">
        <v>1085</v>
      </c>
      <c r="B121" s="481"/>
      <c r="C121" s="481"/>
      <c r="D121" s="481"/>
      <c r="E121" s="481"/>
      <c r="F121" s="483">
        <v>0</v>
      </c>
      <c r="G121" s="542">
        <f t="shared" si="97"/>
        <v>0</v>
      </c>
      <c r="H121" s="1059">
        <f t="shared" si="98"/>
        <v>0</v>
      </c>
      <c r="I121" s="826">
        <f t="shared" si="99"/>
        <v>0</v>
      </c>
      <c r="J121" s="826">
        <f t="shared" si="100"/>
        <v>0</v>
      </c>
      <c r="K121" s="485" t="s">
        <v>12</v>
      </c>
      <c r="L121" s="827" t="s">
        <v>23</v>
      </c>
      <c r="M121" s="485" t="s">
        <v>12</v>
      </c>
      <c r="N121" s="761">
        <v>0</v>
      </c>
      <c r="O121" s="487"/>
      <c r="P121" s="867"/>
      <c r="Q121" s="871"/>
      <c r="R121" s="490"/>
      <c r="S121" s="487"/>
      <c r="T121" s="495"/>
      <c r="U121" s="763">
        <v>5611</v>
      </c>
      <c r="V121" s="485"/>
      <c r="W121" s="489" t="s">
        <v>206</v>
      </c>
      <c r="X121" s="1255" t="s">
        <v>154</v>
      </c>
      <c r="Y121" s="490">
        <v>0</v>
      </c>
      <c r="Z121" s="487">
        <v>0</v>
      </c>
      <c r="AA121" s="487">
        <v>0</v>
      </c>
      <c r="AB121" s="487">
        <v>0</v>
      </c>
      <c r="AC121" s="491">
        <f t="shared" si="101"/>
        <v>1085</v>
      </c>
      <c r="AD121" s="492">
        <v>0</v>
      </c>
      <c r="AE121" s="485" t="s">
        <v>23</v>
      </c>
      <c r="AF121" s="490"/>
      <c r="AG121" s="487"/>
      <c r="AH121" s="487"/>
      <c r="AI121" s="487"/>
      <c r="AJ121" s="491"/>
      <c r="AK121" s="491"/>
      <c r="AL121" s="762"/>
      <c r="AM121" s="494">
        <v>0</v>
      </c>
      <c r="AN121" s="491">
        <v>0</v>
      </c>
      <c r="AO121" s="491">
        <v>0</v>
      </c>
      <c r="AP121" s="491">
        <v>0</v>
      </c>
      <c r="AQ121" s="487"/>
      <c r="AR121" s="495" t="s">
        <v>143</v>
      </c>
      <c r="AS121" s="297"/>
      <c r="AT121" s="496"/>
      <c r="AU121" s="490"/>
      <c r="AV121" s="487"/>
      <c r="AW121" s="487"/>
      <c r="AX121" s="487"/>
      <c r="AY121" s="491"/>
      <c r="AZ121" s="491"/>
      <c r="BA121" s="762"/>
      <c r="BB121" s="764"/>
      <c r="BC121" s="1173"/>
      <c r="BD121" s="543"/>
      <c r="BE121" s="543"/>
      <c r="BF121" s="1225"/>
      <c r="BG121" s="1127"/>
      <c r="BH121" s="502"/>
      <c r="BI121" s="487"/>
      <c r="BJ121" s="503">
        <v>1</v>
      </c>
      <c r="BK121" s="765"/>
      <c r="BL121" s="766"/>
      <c r="BM121" s="506">
        <v>43181</v>
      </c>
      <c r="BN121" s="286" t="s">
        <v>374</v>
      </c>
      <c r="BO121" s="508"/>
      <c r="BP121" s="508"/>
      <c r="BQ121" s="509"/>
      <c r="BR121" s="897" t="s">
        <v>374</v>
      </c>
      <c r="BS121" s="541"/>
      <c r="BT121" s="541"/>
      <c r="BU121" s="541"/>
      <c r="BV121" s="541"/>
      <c r="BW121" s="541"/>
      <c r="BX121" s="945"/>
      <c r="BY121" s="506"/>
      <c r="BZ121" s="506"/>
      <c r="CA121" s="379" t="s">
        <v>505</v>
      </c>
      <c r="CB121" s="419" t="s">
        <v>661</v>
      </c>
    </row>
    <row r="122" spans="1:81" ht="21" x14ac:dyDescent="0.35">
      <c r="A122" s="959">
        <v>1090</v>
      </c>
      <c r="B122" s="546"/>
      <c r="C122" s="546"/>
      <c r="D122" s="546"/>
      <c r="E122" s="545"/>
      <c r="F122" s="547">
        <v>0</v>
      </c>
      <c r="G122" s="548">
        <f t="shared" si="97"/>
        <v>0</v>
      </c>
      <c r="H122" s="1061">
        <f t="shared" si="98"/>
        <v>0</v>
      </c>
      <c r="I122" s="1062">
        <f t="shared" si="99"/>
        <v>0</v>
      </c>
      <c r="J122" s="1062">
        <f t="shared" si="100"/>
        <v>0</v>
      </c>
      <c r="K122" s="1063" t="s">
        <v>12</v>
      </c>
      <c r="L122" s="1063" t="s">
        <v>23</v>
      </c>
      <c r="M122" s="549" t="s">
        <v>12</v>
      </c>
      <c r="N122" s="768">
        <v>0</v>
      </c>
      <c r="O122" s="551"/>
      <c r="P122" s="868"/>
      <c r="Q122" s="881"/>
      <c r="R122" s="554"/>
      <c r="S122" s="551"/>
      <c r="T122" s="559"/>
      <c r="U122" s="770">
        <v>90</v>
      </c>
      <c r="V122" s="549"/>
      <c r="W122" s="553" t="s">
        <v>206</v>
      </c>
      <c r="X122" s="1257" t="s">
        <v>154</v>
      </c>
      <c r="Y122" s="554">
        <v>0</v>
      </c>
      <c r="Z122" s="551">
        <v>0</v>
      </c>
      <c r="AA122" s="551">
        <v>0</v>
      </c>
      <c r="AB122" s="551">
        <v>0</v>
      </c>
      <c r="AC122" s="555">
        <f t="shared" si="101"/>
        <v>1090</v>
      </c>
      <c r="AD122" s="556">
        <v>0</v>
      </c>
      <c r="AE122" s="549" t="s">
        <v>23</v>
      </c>
      <c r="AF122" s="554"/>
      <c r="AG122" s="551"/>
      <c r="AH122" s="551"/>
      <c r="AI122" s="551"/>
      <c r="AJ122" s="555"/>
      <c r="AK122" s="555"/>
      <c r="AL122" s="769"/>
      <c r="AM122" s="558">
        <v>0</v>
      </c>
      <c r="AN122" s="555">
        <v>0</v>
      </c>
      <c r="AO122" s="555">
        <v>0</v>
      </c>
      <c r="AP122" s="555">
        <v>0</v>
      </c>
      <c r="AQ122" s="551"/>
      <c r="AR122" s="559" t="s">
        <v>23</v>
      </c>
      <c r="AS122" s="185"/>
      <c r="AT122" s="560"/>
      <c r="AU122" s="554"/>
      <c r="AV122" s="551"/>
      <c r="AW122" s="551"/>
      <c r="AX122" s="551"/>
      <c r="AY122" s="555"/>
      <c r="AZ122" s="555"/>
      <c r="BA122" s="769"/>
      <c r="BB122" s="781"/>
      <c r="BC122" s="1174"/>
      <c r="BD122" s="577"/>
      <c r="BE122" s="577"/>
      <c r="BF122" s="1224"/>
      <c r="BG122" s="1128"/>
      <c r="BH122" s="566"/>
      <c r="BI122" s="551"/>
      <c r="BJ122" s="567">
        <v>0</v>
      </c>
      <c r="BK122" s="568"/>
      <c r="BL122" s="569"/>
      <c r="BM122" s="570"/>
      <c r="BN122" s="173" t="s">
        <v>374</v>
      </c>
      <c r="BO122" s="572"/>
      <c r="BP122" s="572"/>
      <c r="BQ122" s="573"/>
      <c r="BR122" s="897" t="s">
        <v>374</v>
      </c>
      <c r="BS122" s="541"/>
      <c r="BT122" s="541"/>
      <c r="BU122" s="541"/>
      <c r="BV122" s="541"/>
      <c r="BW122" s="541"/>
      <c r="BX122" s="946"/>
      <c r="BY122" s="570"/>
      <c r="BZ122" s="570"/>
      <c r="CA122" s="774">
        <v>158939000</v>
      </c>
      <c r="CB122" s="419" t="s">
        <v>661</v>
      </c>
    </row>
    <row r="123" spans="1:81" ht="21" x14ac:dyDescent="0.35">
      <c r="A123" s="958">
        <v>1091</v>
      </c>
      <c r="C123" s="513"/>
      <c r="D123" s="513"/>
      <c r="E123" s="513"/>
      <c r="F123" s="514">
        <v>0</v>
      </c>
      <c r="G123" s="515">
        <f t="shared" si="97"/>
        <v>0</v>
      </c>
      <c r="H123" s="1060">
        <f t="shared" si="98"/>
        <v>0</v>
      </c>
      <c r="I123" s="420">
        <f t="shared" si="99"/>
        <v>0</v>
      </c>
      <c r="J123" s="420">
        <f t="shared" si="100"/>
        <v>0</v>
      </c>
      <c r="K123" s="409" t="s">
        <v>12</v>
      </c>
      <c r="L123" s="789" t="s">
        <v>23</v>
      </c>
      <c r="M123" s="409" t="s">
        <v>12</v>
      </c>
      <c r="N123" s="590">
        <v>0</v>
      </c>
      <c r="Q123" s="756"/>
      <c r="R123" s="519"/>
      <c r="T123" s="525"/>
      <c r="U123" s="780">
        <v>10</v>
      </c>
      <c r="W123" s="518" t="s">
        <v>206</v>
      </c>
      <c r="X123" s="1256" t="s">
        <v>154</v>
      </c>
      <c r="Y123" s="519">
        <v>0</v>
      </c>
      <c r="Z123" s="411">
        <v>0</v>
      </c>
      <c r="AA123" s="411">
        <v>0</v>
      </c>
      <c r="AB123" s="411">
        <v>0</v>
      </c>
      <c r="AC123" s="413">
        <f t="shared" si="101"/>
        <v>1091</v>
      </c>
      <c r="AD123" s="520">
        <v>0</v>
      </c>
      <c r="AE123" s="409" t="s">
        <v>23</v>
      </c>
      <c r="AF123" s="519"/>
      <c r="AL123" s="591"/>
      <c r="AM123" s="524">
        <v>0</v>
      </c>
      <c r="AN123" s="413">
        <v>0</v>
      </c>
      <c r="AO123" s="413">
        <v>0</v>
      </c>
      <c r="AP123" s="413">
        <v>0</v>
      </c>
      <c r="AR123" s="525"/>
      <c r="AT123" s="526"/>
      <c r="AU123" s="519"/>
      <c r="AY123" s="413"/>
      <c r="AZ123" s="413"/>
      <c r="BA123" s="591"/>
      <c r="BB123" s="983"/>
      <c r="BF123" s="1228"/>
      <c r="BG123" s="1114"/>
      <c r="BH123" s="540"/>
      <c r="BK123" s="579"/>
      <c r="BL123" s="580"/>
      <c r="BM123" s="533">
        <v>43173</v>
      </c>
      <c r="BN123" s="125" t="s">
        <v>374</v>
      </c>
      <c r="BR123" s="897" t="s">
        <v>374</v>
      </c>
      <c r="BS123" s="541"/>
      <c r="BT123" s="541"/>
      <c r="BU123" s="541"/>
      <c r="BV123" s="541"/>
      <c r="BW123" s="541"/>
      <c r="BX123" s="947"/>
      <c r="BY123" s="533"/>
      <c r="BZ123" s="533"/>
      <c r="CA123" s="779">
        <v>216853000</v>
      </c>
      <c r="CB123" s="419" t="s">
        <v>661</v>
      </c>
    </row>
    <row r="124" spans="1:81" ht="21" x14ac:dyDescent="0.35">
      <c r="A124" s="960">
        <v>1094</v>
      </c>
      <c r="B124" s="599"/>
      <c r="C124" s="599"/>
      <c r="D124" s="599"/>
      <c r="E124" s="599"/>
      <c r="F124" s="600">
        <v>0</v>
      </c>
      <c r="G124" s="601">
        <f t="shared" si="97"/>
        <v>0</v>
      </c>
      <c r="H124" s="1064">
        <f t="shared" si="98"/>
        <v>0</v>
      </c>
      <c r="I124" s="792">
        <f t="shared" si="99"/>
        <v>0</v>
      </c>
      <c r="J124" s="792">
        <f t="shared" si="100"/>
        <v>0</v>
      </c>
      <c r="K124" s="793" t="s">
        <v>12</v>
      </c>
      <c r="L124" s="793" t="s">
        <v>23</v>
      </c>
      <c r="M124" s="602" t="s">
        <v>12</v>
      </c>
      <c r="N124" s="603">
        <v>0</v>
      </c>
      <c r="O124" s="334" t="s">
        <v>14</v>
      </c>
      <c r="P124" s="861"/>
      <c r="Q124" s="876"/>
      <c r="R124" s="608"/>
      <c r="S124" s="604"/>
      <c r="T124" s="612"/>
      <c r="U124" s="784">
        <v>90</v>
      </c>
      <c r="V124" s="602"/>
      <c r="W124" s="607" t="s">
        <v>206</v>
      </c>
      <c r="X124" s="1258" t="s">
        <v>375</v>
      </c>
      <c r="Y124" s="608">
        <v>0</v>
      </c>
      <c r="Z124" s="604">
        <v>0</v>
      </c>
      <c r="AA124" s="604">
        <v>0</v>
      </c>
      <c r="AB124" s="604">
        <v>0</v>
      </c>
      <c r="AC124" s="609">
        <f t="shared" si="101"/>
        <v>1094</v>
      </c>
      <c r="AD124" s="610">
        <v>0</v>
      </c>
      <c r="AE124" s="602" t="s">
        <v>23</v>
      </c>
      <c r="AF124" s="608"/>
      <c r="AG124" s="604"/>
      <c r="AH124" s="604"/>
      <c r="AI124" s="604"/>
      <c r="AJ124" s="609"/>
      <c r="AK124" s="609"/>
      <c r="AL124" s="605"/>
      <c r="AM124" s="611">
        <v>0</v>
      </c>
      <c r="AN124" s="609">
        <v>0</v>
      </c>
      <c r="AO124" s="609">
        <v>0</v>
      </c>
      <c r="AP124" s="609">
        <v>0</v>
      </c>
      <c r="AQ124" s="604"/>
      <c r="AR124" s="612" t="s">
        <v>23</v>
      </c>
      <c r="AS124" s="988"/>
      <c r="AT124" s="536"/>
      <c r="AU124" s="333"/>
      <c r="AV124" s="334"/>
      <c r="AW124" s="334"/>
      <c r="AX124" s="334"/>
      <c r="AY124" s="609"/>
      <c r="AZ124" s="609"/>
      <c r="BA124" s="355"/>
      <c r="BB124" s="785"/>
      <c r="BC124" s="1175"/>
      <c r="BD124" s="786"/>
      <c r="BE124" s="786"/>
      <c r="BF124" s="1225"/>
      <c r="BG124" s="1131"/>
      <c r="BH124" s="618"/>
      <c r="BI124" s="604"/>
      <c r="BJ124" s="602"/>
      <c r="BK124" s="620"/>
      <c r="BL124" s="621"/>
      <c r="BM124" s="622">
        <v>43293</v>
      </c>
      <c r="BN124" s="348" t="s">
        <v>375</v>
      </c>
      <c r="BO124" s="624"/>
      <c r="BP124" s="624"/>
      <c r="BQ124" s="625"/>
      <c r="BR124" s="897" t="s">
        <v>374</v>
      </c>
      <c r="BS124" s="541"/>
      <c r="BT124" s="541"/>
      <c r="BU124" s="541"/>
      <c r="BV124" s="541"/>
      <c r="BW124" s="541"/>
      <c r="BX124" s="948"/>
      <c r="BY124" s="622"/>
      <c r="BZ124" s="622"/>
      <c r="CA124" s="787" t="s">
        <v>505</v>
      </c>
      <c r="CB124" s="419" t="s">
        <v>661</v>
      </c>
    </row>
    <row r="125" spans="1:81" ht="21" x14ac:dyDescent="0.35">
      <c r="A125" s="958">
        <v>1095</v>
      </c>
      <c r="B125" s="788"/>
      <c r="C125" s="513"/>
      <c r="D125" s="513"/>
      <c r="E125" s="513"/>
      <c r="F125" s="514">
        <v>0</v>
      </c>
      <c r="G125" s="515">
        <f t="shared" si="97"/>
        <v>0</v>
      </c>
      <c r="H125" s="1060">
        <f t="shared" si="98"/>
        <v>0</v>
      </c>
      <c r="I125" s="420">
        <f t="shared" si="99"/>
        <v>0</v>
      </c>
      <c r="J125" s="420">
        <f t="shared" si="100"/>
        <v>0</v>
      </c>
      <c r="K125" s="789" t="s">
        <v>12</v>
      </c>
      <c r="L125" s="789" t="s">
        <v>23</v>
      </c>
      <c r="M125" s="409" t="s">
        <v>12</v>
      </c>
      <c r="N125" s="590">
        <v>0</v>
      </c>
      <c r="Q125" s="756"/>
      <c r="R125" s="519"/>
      <c r="T125" s="525"/>
      <c r="U125" s="780">
        <v>10</v>
      </c>
      <c r="W125" s="518" t="s">
        <v>206</v>
      </c>
      <c r="X125" s="1256" t="s">
        <v>154</v>
      </c>
      <c r="Y125" s="519">
        <v>0</v>
      </c>
      <c r="Z125" s="411">
        <v>0</v>
      </c>
      <c r="AA125" s="411">
        <v>0</v>
      </c>
      <c r="AB125" s="411">
        <v>0</v>
      </c>
      <c r="AC125" s="413">
        <f t="shared" si="101"/>
        <v>1095</v>
      </c>
      <c r="AD125" s="520">
        <v>0</v>
      </c>
      <c r="AE125" s="409" t="s">
        <v>23</v>
      </c>
      <c r="AF125" s="519"/>
      <c r="AL125" s="591"/>
      <c r="AM125" s="524">
        <v>0</v>
      </c>
      <c r="AN125" s="413">
        <v>0</v>
      </c>
      <c r="AO125" s="413">
        <v>0</v>
      </c>
      <c r="AP125" s="413">
        <v>0</v>
      </c>
      <c r="AR125" s="525"/>
      <c r="AT125" s="322"/>
      <c r="AU125" s="519"/>
      <c r="AY125" s="413"/>
      <c r="AZ125" s="413"/>
      <c r="BA125" s="591"/>
      <c r="BB125" s="778"/>
      <c r="BF125" s="1229"/>
      <c r="BG125" s="1114"/>
      <c r="BH125" s="540"/>
      <c r="BI125" s="411">
        <v>3153330880</v>
      </c>
      <c r="BK125" s="579"/>
      <c r="BL125" s="580"/>
      <c r="BM125" s="533">
        <v>43141</v>
      </c>
      <c r="BN125" s="125" t="s">
        <v>374</v>
      </c>
      <c r="BR125" s="897" t="s">
        <v>374</v>
      </c>
      <c r="BS125" s="541"/>
      <c r="BT125" s="541"/>
      <c r="BU125" s="541"/>
      <c r="BV125" s="541"/>
      <c r="BW125" s="541"/>
      <c r="BX125" s="947"/>
      <c r="BY125" s="533"/>
      <c r="BZ125" s="533"/>
      <c r="CA125" s="135" t="s">
        <v>505</v>
      </c>
      <c r="CB125" s="419" t="s">
        <v>661</v>
      </c>
      <c r="CC125" s="411" t="s">
        <v>607</v>
      </c>
    </row>
    <row r="126" spans="1:81" ht="21" x14ac:dyDescent="0.35">
      <c r="A126" s="958">
        <v>1097</v>
      </c>
      <c r="C126" s="513"/>
      <c r="D126" s="513"/>
      <c r="E126" s="513"/>
      <c r="F126" s="514">
        <v>0</v>
      </c>
      <c r="G126" s="515">
        <f t="shared" si="97"/>
        <v>0</v>
      </c>
      <c r="H126" s="1060">
        <f t="shared" si="98"/>
        <v>0</v>
      </c>
      <c r="I126" s="420">
        <f t="shared" si="99"/>
        <v>0</v>
      </c>
      <c r="J126" s="420">
        <f t="shared" si="100"/>
        <v>0</v>
      </c>
      <c r="K126" s="789" t="s">
        <v>12</v>
      </c>
      <c r="L126" s="789" t="s">
        <v>23</v>
      </c>
      <c r="M126" s="409" t="s">
        <v>12</v>
      </c>
      <c r="N126" s="590">
        <v>0</v>
      </c>
      <c r="Q126" s="756"/>
      <c r="R126" s="519"/>
      <c r="T126" s="525"/>
      <c r="U126" s="777">
        <v>7230</v>
      </c>
      <c r="W126" s="518" t="s">
        <v>206</v>
      </c>
      <c r="X126" s="1256" t="s">
        <v>154</v>
      </c>
      <c r="Y126" s="519">
        <v>0</v>
      </c>
      <c r="Z126" s="411">
        <v>0</v>
      </c>
      <c r="AA126" s="411">
        <v>0</v>
      </c>
      <c r="AB126" s="411">
        <v>0</v>
      </c>
      <c r="AC126" s="413">
        <f t="shared" si="101"/>
        <v>1097</v>
      </c>
      <c r="AD126" s="520">
        <v>0</v>
      </c>
      <c r="AE126" s="409" t="s">
        <v>23</v>
      </c>
      <c r="AF126" s="519"/>
      <c r="AL126" s="591"/>
      <c r="AM126" s="524">
        <v>0</v>
      </c>
      <c r="AN126" s="413">
        <v>0</v>
      </c>
      <c r="AO126" s="413">
        <v>0</v>
      </c>
      <c r="AP126" s="413">
        <v>0</v>
      </c>
      <c r="AR126" s="525"/>
      <c r="AT126" s="526"/>
      <c r="AU126" s="519"/>
      <c r="AY126" s="413"/>
      <c r="AZ126" s="413"/>
      <c r="BA126" s="591"/>
      <c r="BB126" s="778"/>
      <c r="BF126" s="1226"/>
      <c r="BG126" s="1114"/>
      <c r="BH126" s="540"/>
      <c r="BJ126" s="530">
        <v>0</v>
      </c>
      <c r="BK126" s="531"/>
      <c r="BL126" s="532"/>
      <c r="BM126" s="533"/>
      <c r="BN126" s="125" t="s">
        <v>374</v>
      </c>
      <c r="BR126" s="897" t="s">
        <v>374</v>
      </c>
      <c r="BS126" s="541"/>
      <c r="BT126" s="541"/>
      <c r="BU126" s="541"/>
      <c r="BV126" s="541"/>
      <c r="BW126" s="541"/>
      <c r="BX126" s="947"/>
      <c r="BY126" s="533"/>
      <c r="BZ126" s="533"/>
      <c r="CA126" s="779" t="s">
        <v>505</v>
      </c>
      <c r="CB126" s="419" t="s">
        <v>661</v>
      </c>
    </row>
    <row r="127" spans="1:81" ht="21" x14ac:dyDescent="0.35">
      <c r="A127" s="958">
        <v>1100</v>
      </c>
      <c r="C127" s="513"/>
      <c r="D127" s="513"/>
      <c r="E127" s="512"/>
      <c r="F127" s="514">
        <v>0</v>
      </c>
      <c r="G127" s="515">
        <f t="shared" si="97"/>
        <v>0</v>
      </c>
      <c r="H127" s="1060">
        <f t="shared" si="98"/>
        <v>0</v>
      </c>
      <c r="I127" s="420">
        <f t="shared" si="99"/>
        <v>0</v>
      </c>
      <c r="J127" s="420">
        <f t="shared" si="100"/>
        <v>0</v>
      </c>
      <c r="K127" s="789"/>
      <c r="L127" s="789"/>
      <c r="N127" s="590">
        <v>0</v>
      </c>
      <c r="Q127" s="756"/>
      <c r="R127" s="519"/>
      <c r="T127" s="525"/>
      <c r="U127" s="777">
        <v>9319</v>
      </c>
      <c r="W127" s="518" t="s">
        <v>206</v>
      </c>
      <c r="X127" s="1256" t="s">
        <v>154</v>
      </c>
      <c r="Y127" s="519">
        <v>0</v>
      </c>
      <c r="Z127" s="411">
        <v>0</v>
      </c>
      <c r="AA127" s="411">
        <v>0</v>
      </c>
      <c r="AB127" s="411">
        <v>0</v>
      </c>
      <c r="AC127" s="413">
        <f t="shared" si="101"/>
        <v>1100</v>
      </c>
      <c r="AD127" s="520">
        <v>0</v>
      </c>
      <c r="AE127" s="409" t="s">
        <v>23</v>
      </c>
      <c r="AF127" s="519"/>
      <c r="AL127" s="591"/>
      <c r="AM127" s="524">
        <v>0</v>
      </c>
      <c r="AN127" s="413">
        <v>0</v>
      </c>
      <c r="AO127" s="413">
        <v>0</v>
      </c>
      <c r="AP127" s="413">
        <v>0</v>
      </c>
      <c r="AR127" s="525"/>
      <c r="AT127" s="526"/>
      <c r="AU127" s="519"/>
      <c r="AY127" s="413"/>
      <c r="AZ127" s="413"/>
      <c r="BA127" s="591"/>
      <c r="BB127" s="73"/>
      <c r="BF127" s="1226"/>
      <c r="BG127" s="1114"/>
      <c r="BH127" s="540"/>
      <c r="BK127" s="579"/>
      <c r="BL127" s="580"/>
      <c r="BM127" s="533"/>
      <c r="BN127" s="125" t="s">
        <v>374</v>
      </c>
      <c r="BR127" s="897" t="s">
        <v>374</v>
      </c>
      <c r="BS127" s="541"/>
      <c r="BT127" s="541"/>
      <c r="BU127" s="541"/>
      <c r="BV127" s="541"/>
      <c r="BW127" s="541"/>
      <c r="BX127" s="947"/>
      <c r="BY127" s="533"/>
      <c r="BZ127" s="533"/>
      <c r="CA127" s="779">
        <v>184877000</v>
      </c>
      <c r="CB127" s="419" t="s">
        <v>661</v>
      </c>
    </row>
    <row r="128" spans="1:81" ht="21" x14ac:dyDescent="0.35">
      <c r="A128" s="958">
        <v>1102</v>
      </c>
      <c r="C128" s="513"/>
      <c r="D128" s="513"/>
      <c r="E128" s="513"/>
      <c r="F128" s="413">
        <v>0</v>
      </c>
      <c r="G128" s="515">
        <f t="shared" si="97"/>
        <v>0</v>
      </c>
      <c r="H128" s="1060">
        <f t="shared" si="98"/>
        <v>0</v>
      </c>
      <c r="I128" s="420">
        <f t="shared" si="99"/>
        <v>0</v>
      </c>
      <c r="J128" s="420">
        <f t="shared" si="100"/>
        <v>0</v>
      </c>
      <c r="K128" s="789" t="s">
        <v>12</v>
      </c>
      <c r="L128" s="789" t="s">
        <v>23</v>
      </c>
      <c r="M128" s="409" t="s">
        <v>12</v>
      </c>
      <c r="N128" s="590">
        <v>0</v>
      </c>
      <c r="Q128" s="756"/>
      <c r="R128" s="519"/>
      <c r="T128" s="525"/>
      <c r="U128" s="780">
        <v>8621</v>
      </c>
      <c r="W128" s="518" t="s">
        <v>206</v>
      </c>
      <c r="X128" s="1256" t="s">
        <v>154</v>
      </c>
      <c r="Y128" s="519">
        <v>0</v>
      </c>
      <c r="Z128" s="411">
        <v>0</v>
      </c>
      <c r="AA128" s="411">
        <v>0</v>
      </c>
      <c r="AB128" s="411">
        <v>0</v>
      </c>
      <c r="AC128" s="413">
        <f t="shared" si="101"/>
        <v>1102</v>
      </c>
      <c r="AD128" s="520">
        <v>0</v>
      </c>
      <c r="AE128" s="409" t="s">
        <v>23</v>
      </c>
      <c r="AF128" s="519"/>
      <c r="AL128" s="591"/>
      <c r="AM128" s="587">
        <v>0</v>
      </c>
      <c r="AN128" s="588">
        <v>0</v>
      </c>
      <c r="AO128" s="588">
        <v>0</v>
      </c>
      <c r="AP128" s="413">
        <v>0</v>
      </c>
      <c r="AR128" s="525" t="s">
        <v>23</v>
      </c>
      <c r="AT128" s="322"/>
      <c r="AU128" s="519"/>
      <c r="AY128" s="413"/>
      <c r="AZ128" s="413"/>
      <c r="BA128" s="591"/>
      <c r="BB128" s="778"/>
      <c r="BF128" s="1226"/>
      <c r="BG128" s="1114"/>
      <c r="BH128" s="540"/>
      <c r="BJ128" s="530"/>
      <c r="BK128" s="531" t="s">
        <v>456</v>
      </c>
      <c r="BL128" s="790" t="s">
        <v>457</v>
      </c>
      <c r="BM128" s="533"/>
      <c r="BN128" s="125" t="s">
        <v>374</v>
      </c>
      <c r="BR128" s="897" t="s">
        <v>374</v>
      </c>
      <c r="BS128" s="541"/>
      <c r="BT128" s="541"/>
      <c r="BU128" s="541"/>
      <c r="BV128" s="541"/>
      <c r="BW128" s="541"/>
      <c r="BX128" s="947"/>
      <c r="BY128" s="533"/>
      <c r="BZ128" s="533"/>
      <c r="CA128" s="779">
        <v>187867000</v>
      </c>
      <c r="CB128" s="419" t="s">
        <v>661</v>
      </c>
    </row>
    <row r="129" spans="1:80" ht="21" x14ac:dyDescent="0.35">
      <c r="A129" s="958">
        <v>1103</v>
      </c>
      <c r="C129" s="513"/>
      <c r="D129" s="513"/>
      <c r="E129" s="513"/>
      <c r="F129" s="413">
        <v>0</v>
      </c>
      <c r="G129" s="783">
        <f t="shared" si="97"/>
        <v>0</v>
      </c>
      <c r="H129" s="519">
        <f t="shared" si="98"/>
        <v>0</v>
      </c>
      <c r="I129" s="411">
        <f t="shared" si="99"/>
        <v>0</v>
      </c>
      <c r="J129" s="411">
        <f t="shared" si="100"/>
        <v>0</v>
      </c>
      <c r="K129" s="789" t="s">
        <v>12</v>
      </c>
      <c r="L129" s="789" t="s">
        <v>23</v>
      </c>
      <c r="M129" s="409" t="s">
        <v>12</v>
      </c>
      <c r="N129" s="590">
        <v>0</v>
      </c>
      <c r="Q129" s="756"/>
      <c r="R129" s="519"/>
      <c r="T129" s="525"/>
      <c r="U129" s="777">
        <v>90</v>
      </c>
      <c r="W129" s="518" t="s">
        <v>206</v>
      </c>
      <c r="X129" s="1256" t="s">
        <v>154</v>
      </c>
      <c r="Y129" s="519">
        <v>0</v>
      </c>
      <c r="Z129" s="411">
        <v>0</v>
      </c>
      <c r="AA129" s="411">
        <v>0</v>
      </c>
      <c r="AB129" s="411">
        <v>0</v>
      </c>
      <c r="AC129" s="413">
        <f t="shared" si="101"/>
        <v>1103</v>
      </c>
      <c r="AD129" s="520">
        <v>0</v>
      </c>
      <c r="AE129" s="409" t="s">
        <v>23</v>
      </c>
      <c r="AF129" s="519"/>
      <c r="AL129" s="591"/>
      <c r="AM129" s="524">
        <v>0</v>
      </c>
      <c r="AN129" s="413">
        <v>0</v>
      </c>
      <c r="AO129" s="413">
        <v>0</v>
      </c>
      <c r="AP129" s="413">
        <v>0</v>
      </c>
      <c r="AR129" s="525"/>
      <c r="AS129" s="989"/>
      <c r="AT129" s="526"/>
      <c r="AU129" s="519"/>
      <c r="AY129" s="413"/>
      <c r="AZ129" s="413"/>
      <c r="BA129" s="591"/>
      <c r="BB129" s="778"/>
      <c r="BF129" s="1226"/>
      <c r="BG129" s="1114"/>
      <c r="BH129" s="540"/>
      <c r="BJ129" s="530"/>
      <c r="BK129" s="531"/>
      <c r="BL129" s="532"/>
      <c r="BM129" s="533"/>
      <c r="BN129" s="125" t="s">
        <v>374</v>
      </c>
      <c r="BR129" s="897" t="s">
        <v>374</v>
      </c>
      <c r="BS129" s="541"/>
      <c r="BT129" s="541"/>
      <c r="BU129" s="541"/>
      <c r="BV129" s="541"/>
      <c r="BW129" s="541"/>
      <c r="BX129" s="947"/>
      <c r="BY129" s="533"/>
      <c r="BZ129" s="533"/>
      <c r="CA129" s="779" t="s">
        <v>505</v>
      </c>
      <c r="CB129" s="419" t="s">
        <v>661</v>
      </c>
    </row>
    <row r="130" spans="1:80" ht="21" x14ac:dyDescent="0.35">
      <c r="A130" s="958">
        <v>1104</v>
      </c>
      <c r="C130" s="513"/>
      <c r="D130" s="513"/>
      <c r="E130" s="513"/>
      <c r="F130" s="413">
        <v>0</v>
      </c>
      <c r="G130" s="515">
        <f t="shared" si="97"/>
        <v>0</v>
      </c>
      <c r="H130" s="1060">
        <f t="shared" si="98"/>
        <v>0</v>
      </c>
      <c r="I130" s="420">
        <f t="shared" si="99"/>
        <v>0</v>
      </c>
      <c r="J130" s="420">
        <f t="shared" si="100"/>
        <v>0</v>
      </c>
      <c r="K130" s="789" t="s">
        <v>12</v>
      </c>
      <c r="L130" s="789" t="s">
        <v>23</v>
      </c>
      <c r="M130" s="409" t="s">
        <v>12</v>
      </c>
      <c r="N130" s="590">
        <v>0</v>
      </c>
      <c r="Q130" s="756"/>
      <c r="R130" s="519"/>
      <c r="T130" s="525"/>
      <c r="U130" s="777">
        <v>90</v>
      </c>
      <c r="W130" s="518" t="s">
        <v>206</v>
      </c>
      <c r="X130" s="1256" t="s">
        <v>154</v>
      </c>
      <c r="Y130" s="519">
        <v>0</v>
      </c>
      <c r="Z130" s="411">
        <v>0</v>
      </c>
      <c r="AA130" s="411">
        <v>0</v>
      </c>
      <c r="AB130" s="411">
        <v>0</v>
      </c>
      <c r="AC130" s="413">
        <f t="shared" si="101"/>
        <v>1104</v>
      </c>
      <c r="AD130" s="520">
        <v>0</v>
      </c>
      <c r="AE130" s="409" t="s">
        <v>23</v>
      </c>
      <c r="AF130" s="519"/>
      <c r="AL130" s="591"/>
      <c r="AM130" s="524">
        <v>0</v>
      </c>
      <c r="AN130" s="413">
        <v>0</v>
      </c>
      <c r="AO130" s="413">
        <v>0</v>
      </c>
      <c r="AP130" s="413">
        <v>0</v>
      </c>
      <c r="AR130" s="525"/>
      <c r="AT130" s="526"/>
      <c r="AU130" s="519"/>
      <c r="AY130" s="413"/>
      <c r="AZ130" s="413"/>
      <c r="BA130" s="591"/>
      <c r="BB130" s="778"/>
      <c r="BF130" s="1225"/>
      <c r="BG130" s="1114"/>
      <c r="BH130" s="540"/>
      <c r="BJ130" s="530"/>
      <c r="BK130" s="531"/>
      <c r="BL130" s="532"/>
      <c r="BM130" s="533">
        <v>43296</v>
      </c>
      <c r="BN130" s="125" t="s">
        <v>374</v>
      </c>
      <c r="BR130" s="897" t="s">
        <v>374</v>
      </c>
      <c r="BS130" s="541"/>
      <c r="BT130" s="541"/>
      <c r="BU130" s="541"/>
      <c r="BV130" s="541"/>
      <c r="BW130" s="541"/>
      <c r="BX130" s="947"/>
      <c r="BY130" s="533"/>
      <c r="BZ130" s="533"/>
      <c r="CA130" s="127" t="s">
        <v>375</v>
      </c>
      <c r="CB130" s="419" t="s">
        <v>661</v>
      </c>
    </row>
    <row r="131" spans="1:80" ht="21" x14ac:dyDescent="0.35">
      <c r="A131" s="958">
        <v>1105</v>
      </c>
      <c r="C131" s="513"/>
      <c r="D131" s="513"/>
      <c r="E131" s="513"/>
      <c r="F131" s="413">
        <v>0</v>
      </c>
      <c r="G131" s="515">
        <f t="shared" si="97"/>
        <v>0</v>
      </c>
      <c r="H131" s="1060">
        <f t="shared" si="98"/>
        <v>0</v>
      </c>
      <c r="I131" s="420">
        <f t="shared" si="99"/>
        <v>0</v>
      </c>
      <c r="J131" s="420">
        <f t="shared" si="100"/>
        <v>0</v>
      </c>
      <c r="K131" s="789" t="s">
        <v>12</v>
      </c>
      <c r="L131" s="789" t="s">
        <v>23</v>
      </c>
      <c r="M131" s="409" t="s">
        <v>12</v>
      </c>
      <c r="N131" s="590">
        <v>0</v>
      </c>
      <c r="Q131" s="756"/>
      <c r="R131" s="519"/>
      <c r="T131" s="525"/>
      <c r="U131" s="777">
        <v>90</v>
      </c>
      <c r="W131" s="518" t="s">
        <v>206</v>
      </c>
      <c r="X131" s="1256" t="s">
        <v>154</v>
      </c>
      <c r="Y131" s="519">
        <v>0</v>
      </c>
      <c r="Z131" s="411">
        <v>0</v>
      </c>
      <c r="AA131" s="411">
        <v>0</v>
      </c>
      <c r="AB131" s="411">
        <v>0</v>
      </c>
      <c r="AC131" s="413">
        <f t="shared" si="101"/>
        <v>1105</v>
      </c>
      <c r="AD131" s="520">
        <v>0</v>
      </c>
      <c r="AE131" s="409" t="s">
        <v>23</v>
      </c>
      <c r="AF131" s="519"/>
      <c r="AL131" s="591"/>
      <c r="AM131" s="524">
        <v>0</v>
      </c>
      <c r="AN131" s="413">
        <v>0</v>
      </c>
      <c r="AO131" s="413">
        <v>0</v>
      </c>
      <c r="AP131" s="413">
        <v>0</v>
      </c>
      <c r="AR131" s="525"/>
      <c r="AT131" s="526"/>
      <c r="AU131" s="519"/>
      <c r="AY131" s="413"/>
      <c r="AZ131" s="413"/>
      <c r="BA131" s="591"/>
      <c r="BB131" s="778"/>
      <c r="BF131" s="1226"/>
      <c r="BG131" s="1114"/>
      <c r="BH131" s="540"/>
      <c r="BJ131" s="530"/>
      <c r="BK131" s="531"/>
      <c r="BL131" s="532"/>
      <c r="BM131" s="533"/>
      <c r="BN131" s="125" t="s">
        <v>374</v>
      </c>
      <c r="BR131" s="897" t="s">
        <v>374</v>
      </c>
      <c r="BS131" s="541"/>
      <c r="BT131" s="541"/>
      <c r="BU131" s="541"/>
      <c r="BV131" s="541"/>
      <c r="BW131" s="541"/>
      <c r="BX131" s="947"/>
      <c r="BY131" s="533"/>
      <c r="BZ131" s="533"/>
      <c r="CA131" s="779" t="s">
        <v>504</v>
      </c>
      <c r="CB131" s="419" t="s">
        <v>661</v>
      </c>
    </row>
    <row r="132" spans="1:80" ht="21" x14ac:dyDescent="0.35">
      <c r="A132" s="958">
        <v>1113</v>
      </c>
      <c r="C132" s="513"/>
      <c r="D132" s="513"/>
      <c r="E132" s="513"/>
      <c r="F132" s="413">
        <v>0</v>
      </c>
      <c r="G132" s="515">
        <f t="shared" si="97"/>
        <v>0</v>
      </c>
      <c r="H132" s="1060">
        <f t="shared" si="98"/>
        <v>0</v>
      </c>
      <c r="I132" s="420">
        <f t="shared" si="99"/>
        <v>0</v>
      </c>
      <c r="J132" s="420">
        <f t="shared" si="100"/>
        <v>0</v>
      </c>
      <c r="K132" s="789" t="s">
        <v>12</v>
      </c>
      <c r="L132" s="789" t="s">
        <v>23</v>
      </c>
      <c r="M132" s="409" t="s">
        <v>12</v>
      </c>
      <c r="N132" s="590">
        <v>0</v>
      </c>
      <c r="Q132" s="756"/>
      <c r="R132" s="519"/>
      <c r="T132" s="525"/>
      <c r="U132" s="777"/>
      <c r="W132" s="518" t="s">
        <v>206</v>
      </c>
      <c r="X132" s="1256" t="s">
        <v>154</v>
      </c>
      <c r="Y132" s="519">
        <v>0</v>
      </c>
      <c r="Z132" s="411">
        <v>0</v>
      </c>
      <c r="AA132" s="411">
        <v>0</v>
      </c>
      <c r="AB132" s="411">
        <v>0</v>
      </c>
      <c r="AC132" s="413">
        <f t="shared" si="101"/>
        <v>1113</v>
      </c>
      <c r="AD132" s="520">
        <v>0</v>
      </c>
      <c r="AE132" s="409" t="s">
        <v>23</v>
      </c>
      <c r="AF132" s="519"/>
      <c r="AL132" s="591"/>
      <c r="AM132" s="524">
        <v>0</v>
      </c>
      <c r="AN132" s="413">
        <v>0</v>
      </c>
      <c r="AO132" s="413">
        <v>0</v>
      </c>
      <c r="AP132" s="413">
        <v>0</v>
      </c>
      <c r="AR132" s="525"/>
      <c r="AT132" s="526"/>
      <c r="AU132" s="519"/>
      <c r="AY132" s="413"/>
      <c r="AZ132" s="413"/>
      <c r="BA132" s="591"/>
      <c r="BB132" s="778"/>
      <c r="BF132" s="1226"/>
      <c r="BG132" s="1114"/>
      <c r="BH132" s="540"/>
      <c r="BJ132" s="530"/>
      <c r="BK132" s="531"/>
      <c r="BL132" s="532"/>
      <c r="BM132" s="533"/>
      <c r="BN132" s="125" t="s">
        <v>374</v>
      </c>
      <c r="BR132" s="897" t="s">
        <v>374</v>
      </c>
      <c r="BS132" s="541"/>
      <c r="BT132" s="541"/>
      <c r="BU132" s="541"/>
      <c r="BV132" s="541"/>
      <c r="BW132" s="541"/>
      <c r="BX132" s="947"/>
      <c r="BY132" s="533"/>
      <c r="BZ132" s="533"/>
      <c r="CA132" s="779" t="s">
        <v>505</v>
      </c>
      <c r="CB132" s="419" t="s">
        <v>661</v>
      </c>
    </row>
    <row r="133" spans="1:80" ht="21" x14ac:dyDescent="0.35">
      <c r="A133" s="958">
        <v>1120</v>
      </c>
      <c r="C133" s="513"/>
      <c r="D133" s="513"/>
      <c r="E133" s="513"/>
      <c r="F133" s="413">
        <v>0</v>
      </c>
      <c r="G133" s="515">
        <f t="shared" ref="G133:G153" si="102">IF(H133=0,0,IF(H133=1,1,11-H133))</f>
        <v>0</v>
      </c>
      <c r="H133" s="1060">
        <f t="shared" ref="H133:H155" si="103">MOD((VALUE(MID(TEXT(F133,"000000000000000"),15,1))*3+VALUE(MID(TEXT(F133,"000000000000000"),14,1))*7+VALUE(MID(TEXT(F133,"000000000000000"),13,1))*13+VALUE(MID(TEXT(F133,"000000000000000"),12,1))*17+VALUE(MID(TEXT(F133,"000000000000000"),11,1))*19+VALUE(MID(TEXT(F133,"000000000000000"),10,1))*23+VALUE(MID(TEXT(F133,"000000000000000"),9,1))*29+VALUE(MID(TEXT(F133,"000000000000000"),8,1))*37+VALUE(MID(TEXT(F133,"000000000000000"),7,1))*41+VALUE(MID(TEXT(F133,"000000000000000"),6,1))*43+VALUE(MID(TEXT(F133,"000000000000000"),5,1))*47+VALUE(MID(TEXT(F133,"000000000000000"),4,1))*53+VALUE(MID(TEXT(F133,"000000000000000"),3,1))*59+VALUE(MID(TEXT(F133,"000000000000000"),2,1))*67+VALUE(MID(TEXT(F133,"000000000000000"),1,1))*71),11)</f>
        <v>0</v>
      </c>
      <c r="I133" s="420">
        <f t="shared" ref="I133:I155" si="104">ROUND((((F133/100)-INT(F133/100))*100),0)</f>
        <v>0</v>
      </c>
      <c r="J133" s="420">
        <f t="shared" ref="J133:J155" si="105">ROUND((((F133/10)-INT(F133/10))*10),0)</f>
        <v>0</v>
      </c>
      <c r="K133" s="789" t="s">
        <v>12</v>
      </c>
      <c r="L133" s="789" t="s">
        <v>23</v>
      </c>
      <c r="M133" s="409" t="s">
        <v>12</v>
      </c>
      <c r="N133" s="590">
        <v>0</v>
      </c>
      <c r="Q133" s="756"/>
      <c r="R133" s="519"/>
      <c r="T133" s="525"/>
      <c r="U133" s="777"/>
      <c r="W133" s="518" t="s">
        <v>206</v>
      </c>
      <c r="X133" s="1256" t="s">
        <v>154</v>
      </c>
      <c r="Y133" s="519">
        <v>0</v>
      </c>
      <c r="Z133" s="411">
        <v>0</v>
      </c>
      <c r="AA133" s="411">
        <v>0</v>
      </c>
      <c r="AB133" s="411">
        <v>0</v>
      </c>
      <c r="AC133" s="413">
        <f t="shared" ref="AC133:AC193" si="106">+A133</f>
        <v>1120</v>
      </c>
      <c r="AD133" s="520">
        <v>0</v>
      </c>
      <c r="AE133" s="409" t="s">
        <v>23</v>
      </c>
      <c r="AF133" s="519"/>
      <c r="AL133" s="591"/>
      <c r="AM133" s="524">
        <v>0</v>
      </c>
      <c r="AN133" s="413">
        <v>0</v>
      </c>
      <c r="AO133" s="413">
        <v>0</v>
      </c>
      <c r="AP133" s="413">
        <v>0</v>
      </c>
      <c r="AR133" s="525"/>
      <c r="AT133" s="526"/>
      <c r="AU133" s="519"/>
      <c r="AY133" s="413"/>
      <c r="AZ133" s="413"/>
      <c r="BA133" s="591"/>
      <c r="BB133" s="791"/>
      <c r="BF133" s="1226"/>
      <c r="BG133" s="1114"/>
      <c r="BH133" s="540"/>
      <c r="BJ133" s="530"/>
      <c r="BK133" s="531"/>
      <c r="BL133" s="532"/>
      <c r="BM133" s="533"/>
      <c r="BN133" s="125" t="s">
        <v>374</v>
      </c>
      <c r="BR133" s="897" t="s">
        <v>374</v>
      </c>
      <c r="BS133" s="541"/>
      <c r="BT133" s="541"/>
      <c r="BU133" s="541"/>
      <c r="BV133" s="541"/>
      <c r="BW133" s="541"/>
      <c r="BX133" s="947"/>
      <c r="BY133" s="533"/>
      <c r="BZ133" s="533"/>
      <c r="CA133" s="779" t="s">
        <v>504</v>
      </c>
      <c r="CB133" s="419" t="s">
        <v>661</v>
      </c>
    </row>
    <row r="134" spans="1:80" ht="21" x14ac:dyDescent="0.35">
      <c r="A134" s="958">
        <v>1122</v>
      </c>
      <c r="C134" s="513"/>
      <c r="D134" s="513"/>
      <c r="E134" s="513"/>
      <c r="F134" s="413">
        <v>0</v>
      </c>
      <c r="G134" s="515">
        <f t="shared" si="102"/>
        <v>0</v>
      </c>
      <c r="H134" s="1060">
        <f t="shared" si="103"/>
        <v>0</v>
      </c>
      <c r="I134" s="420">
        <f t="shared" si="104"/>
        <v>0</v>
      </c>
      <c r="J134" s="420">
        <f t="shared" si="105"/>
        <v>0</v>
      </c>
      <c r="K134" s="789" t="s">
        <v>12</v>
      </c>
      <c r="L134" s="789" t="s">
        <v>23</v>
      </c>
      <c r="M134" s="409" t="s">
        <v>12</v>
      </c>
      <c r="N134" s="590">
        <v>0</v>
      </c>
      <c r="Q134" s="756"/>
      <c r="R134" s="519"/>
      <c r="T134" s="525"/>
      <c r="U134" s="777">
        <v>6820</v>
      </c>
      <c r="W134" s="518" t="s">
        <v>206</v>
      </c>
      <c r="X134" s="1256" t="s">
        <v>154</v>
      </c>
      <c r="Y134" s="519">
        <v>0</v>
      </c>
      <c r="Z134" s="411">
        <v>0</v>
      </c>
      <c r="AA134" s="411">
        <v>0</v>
      </c>
      <c r="AB134" s="411">
        <v>0</v>
      </c>
      <c r="AC134" s="413">
        <f t="shared" si="106"/>
        <v>1122</v>
      </c>
      <c r="AD134" s="520">
        <v>0</v>
      </c>
      <c r="AE134" s="409" t="s">
        <v>23</v>
      </c>
      <c r="AF134" s="519"/>
      <c r="AL134" s="591"/>
      <c r="AM134" s="524">
        <v>0</v>
      </c>
      <c r="AN134" s="413">
        <v>0</v>
      </c>
      <c r="AO134" s="413">
        <v>0</v>
      </c>
      <c r="AP134" s="413">
        <v>0</v>
      </c>
      <c r="AR134" s="525"/>
      <c r="AT134" s="526"/>
      <c r="AU134" s="519"/>
      <c r="AY134" s="413"/>
      <c r="AZ134" s="413"/>
      <c r="BA134" s="591"/>
      <c r="BB134" s="791"/>
      <c r="BF134" s="1226"/>
      <c r="BG134" s="1114"/>
      <c r="BH134" s="540"/>
      <c r="BJ134" s="530"/>
      <c r="BK134" s="531"/>
      <c r="BL134" s="532"/>
      <c r="BM134" s="533"/>
      <c r="BN134" s="125" t="s">
        <v>374</v>
      </c>
      <c r="BR134" s="897" t="s">
        <v>374</v>
      </c>
      <c r="BS134" s="541"/>
      <c r="BT134" s="541"/>
      <c r="BU134" s="541"/>
      <c r="BV134" s="541"/>
      <c r="BW134" s="541"/>
      <c r="BX134" s="947"/>
      <c r="BY134" s="533"/>
      <c r="BZ134" s="533"/>
      <c r="CA134" s="779" t="s">
        <v>504</v>
      </c>
      <c r="CB134" s="419" t="s">
        <v>661</v>
      </c>
    </row>
    <row r="135" spans="1:80" ht="21" x14ac:dyDescent="0.35">
      <c r="A135" s="958">
        <v>1124</v>
      </c>
      <c r="C135" s="513"/>
      <c r="D135" s="513"/>
      <c r="E135" s="513"/>
      <c r="F135" s="413">
        <v>0</v>
      </c>
      <c r="G135" s="515">
        <f t="shared" si="102"/>
        <v>0</v>
      </c>
      <c r="H135" s="1060">
        <f t="shared" si="103"/>
        <v>0</v>
      </c>
      <c r="I135" s="420">
        <f t="shared" si="104"/>
        <v>0</v>
      </c>
      <c r="J135" s="420">
        <f t="shared" si="105"/>
        <v>0</v>
      </c>
      <c r="K135" s="789" t="s">
        <v>12</v>
      </c>
      <c r="L135" s="789" t="s">
        <v>23</v>
      </c>
      <c r="M135" s="409" t="s">
        <v>12</v>
      </c>
      <c r="N135" s="590">
        <v>0</v>
      </c>
      <c r="Q135" s="756"/>
      <c r="R135" s="519"/>
      <c r="T135" s="525"/>
      <c r="U135" s="777"/>
      <c r="W135" s="518" t="s">
        <v>206</v>
      </c>
      <c r="X135" s="1256" t="s">
        <v>154</v>
      </c>
      <c r="Y135" s="519">
        <v>0</v>
      </c>
      <c r="Z135" s="411">
        <v>0</v>
      </c>
      <c r="AA135" s="411">
        <v>0</v>
      </c>
      <c r="AB135" s="411">
        <v>0</v>
      </c>
      <c r="AC135" s="413">
        <f t="shared" si="106"/>
        <v>1124</v>
      </c>
      <c r="AD135" s="520">
        <v>0</v>
      </c>
      <c r="AE135" s="409" t="s">
        <v>23</v>
      </c>
      <c r="AF135" s="519"/>
      <c r="AL135" s="591"/>
      <c r="AM135" s="524">
        <v>0</v>
      </c>
      <c r="AN135" s="413">
        <v>0</v>
      </c>
      <c r="AO135" s="413">
        <v>0</v>
      </c>
      <c r="AP135" s="413">
        <v>0</v>
      </c>
      <c r="AR135" s="525"/>
      <c r="AT135" s="526"/>
      <c r="AU135" s="519"/>
      <c r="AY135" s="413"/>
      <c r="AZ135" s="413"/>
      <c r="BA135" s="591"/>
      <c r="BB135" s="791"/>
      <c r="BF135" s="1215"/>
      <c r="BG135" s="1114"/>
      <c r="BH135" s="540"/>
      <c r="BJ135" s="530"/>
      <c r="BK135" s="531"/>
      <c r="BL135" s="532"/>
      <c r="BM135" s="533"/>
      <c r="BN135" s="125" t="s">
        <v>374</v>
      </c>
      <c r="BR135" s="897" t="s">
        <v>374</v>
      </c>
      <c r="BS135" s="541"/>
      <c r="BT135" s="541"/>
      <c r="BU135" s="541"/>
      <c r="BV135" s="541"/>
      <c r="BW135" s="541"/>
      <c r="BX135" s="947"/>
      <c r="BY135" s="533"/>
      <c r="BZ135" s="533"/>
      <c r="CA135" s="779" t="s">
        <v>504</v>
      </c>
      <c r="CB135" s="419" t="s">
        <v>661</v>
      </c>
    </row>
    <row r="136" spans="1:80" ht="21" x14ac:dyDescent="0.35">
      <c r="A136" s="958">
        <v>1125</v>
      </c>
      <c r="C136" s="513"/>
      <c r="D136" s="513"/>
      <c r="E136" s="1151"/>
      <c r="F136" s="413">
        <v>0</v>
      </c>
      <c r="G136" s="515">
        <f t="shared" si="102"/>
        <v>0</v>
      </c>
      <c r="H136" s="1060">
        <f t="shared" si="103"/>
        <v>0</v>
      </c>
      <c r="I136" s="420">
        <f t="shared" si="104"/>
        <v>0</v>
      </c>
      <c r="J136" s="420">
        <f t="shared" si="105"/>
        <v>0</v>
      </c>
      <c r="K136" s="789" t="s">
        <v>12</v>
      </c>
      <c r="L136" s="789" t="s">
        <v>23</v>
      </c>
      <c r="M136" s="409" t="s">
        <v>12</v>
      </c>
      <c r="N136" s="590">
        <v>0</v>
      </c>
      <c r="Q136" s="756"/>
      <c r="R136" s="519"/>
      <c r="T136" s="525"/>
      <c r="U136" s="777"/>
      <c r="W136" s="518" t="s">
        <v>206</v>
      </c>
      <c r="X136" s="1256" t="s">
        <v>154</v>
      </c>
      <c r="Y136" s="519">
        <v>0</v>
      </c>
      <c r="Z136" s="411">
        <v>0</v>
      </c>
      <c r="AA136" s="411">
        <v>0</v>
      </c>
      <c r="AB136" s="411">
        <v>0</v>
      </c>
      <c r="AC136" s="413">
        <f t="shared" si="106"/>
        <v>1125</v>
      </c>
      <c r="AD136" s="520">
        <v>0</v>
      </c>
      <c r="AE136" s="409" t="s">
        <v>23</v>
      </c>
      <c r="AF136" s="519"/>
      <c r="AL136" s="591"/>
      <c r="AM136" s="524">
        <v>0</v>
      </c>
      <c r="AN136" s="413">
        <v>0</v>
      </c>
      <c r="AO136" s="413">
        <v>0</v>
      </c>
      <c r="AP136" s="413">
        <v>0</v>
      </c>
      <c r="AR136" s="525"/>
      <c r="AT136" s="526"/>
      <c r="AU136" s="519"/>
      <c r="AY136" s="413"/>
      <c r="AZ136" s="413"/>
      <c r="BA136" s="591"/>
      <c r="BB136" s="791"/>
      <c r="BF136" s="1230"/>
      <c r="BG136" s="1114"/>
      <c r="BH136" s="540"/>
      <c r="BJ136" s="530"/>
      <c r="BK136" s="531"/>
      <c r="BL136" s="532"/>
      <c r="BM136" s="533">
        <v>42803</v>
      </c>
      <c r="BN136" s="125" t="s">
        <v>374</v>
      </c>
      <c r="BR136" s="897" t="s">
        <v>374</v>
      </c>
      <c r="BS136" s="541"/>
      <c r="BT136" s="541"/>
      <c r="BU136" s="541"/>
      <c r="BV136" s="541"/>
      <c r="BW136" s="541"/>
      <c r="BX136" s="947"/>
      <c r="BY136" s="533"/>
      <c r="BZ136" s="533"/>
      <c r="CA136" s="779" t="s">
        <v>504</v>
      </c>
      <c r="CB136" s="419" t="s">
        <v>661</v>
      </c>
    </row>
    <row r="137" spans="1:80" ht="21" x14ac:dyDescent="0.35">
      <c r="A137" s="962">
        <v>1126</v>
      </c>
      <c r="B137" s="685"/>
      <c r="C137" s="685"/>
      <c r="D137" s="685"/>
      <c r="E137" s="685"/>
      <c r="F137" s="695">
        <v>0</v>
      </c>
      <c r="G137" s="687">
        <f t="shared" si="102"/>
        <v>0</v>
      </c>
      <c r="H137" s="1066">
        <f t="shared" si="103"/>
        <v>0</v>
      </c>
      <c r="I137" s="830">
        <f t="shared" si="104"/>
        <v>0</v>
      </c>
      <c r="J137" s="830">
        <f t="shared" si="105"/>
        <v>0</v>
      </c>
      <c r="K137" s="831" t="s">
        <v>12</v>
      </c>
      <c r="L137" s="831" t="s">
        <v>23</v>
      </c>
      <c r="M137" s="688" t="s">
        <v>12</v>
      </c>
      <c r="N137" s="689">
        <v>0</v>
      </c>
      <c r="O137" s="690"/>
      <c r="P137" s="864"/>
      <c r="Q137" s="879"/>
      <c r="R137" s="694"/>
      <c r="S137" s="690"/>
      <c r="T137" s="699"/>
      <c r="U137" s="832">
        <v>10</v>
      </c>
      <c r="V137" s="688"/>
      <c r="W137" s="693" t="s">
        <v>206</v>
      </c>
      <c r="X137" s="1260" t="s">
        <v>154</v>
      </c>
      <c r="Y137" s="694">
        <v>0</v>
      </c>
      <c r="Z137" s="690">
        <v>0</v>
      </c>
      <c r="AA137" s="690">
        <v>0</v>
      </c>
      <c r="AB137" s="690">
        <v>0</v>
      </c>
      <c r="AC137" s="695">
        <f t="shared" si="106"/>
        <v>1126</v>
      </c>
      <c r="AD137" s="696">
        <v>0</v>
      </c>
      <c r="AE137" s="688" t="s">
        <v>23</v>
      </c>
      <c r="AF137" s="694"/>
      <c r="AG137" s="690"/>
      <c r="AH137" s="690"/>
      <c r="AI137" s="690"/>
      <c r="AJ137" s="695"/>
      <c r="AK137" s="695"/>
      <c r="AL137" s="691"/>
      <c r="AM137" s="698">
        <v>0</v>
      </c>
      <c r="AN137" s="695">
        <v>0</v>
      </c>
      <c r="AO137" s="695">
        <v>0</v>
      </c>
      <c r="AP137" s="695">
        <v>0</v>
      </c>
      <c r="AQ137" s="690"/>
      <c r="AR137" s="699"/>
      <c r="AS137" s="995"/>
      <c r="AT137" s="851"/>
      <c r="AU137" s="694"/>
      <c r="AV137" s="690"/>
      <c r="AW137" s="690"/>
      <c r="AX137" s="690"/>
      <c r="AY137" s="695"/>
      <c r="AZ137" s="695"/>
      <c r="BA137" s="691"/>
      <c r="BB137" s="935"/>
      <c r="BC137" s="1176"/>
      <c r="BD137" s="936"/>
      <c r="BE137" s="936"/>
      <c r="BF137" s="1231"/>
      <c r="BG137" s="1115"/>
      <c r="BH137" s="706"/>
      <c r="BI137" s="690"/>
      <c r="BJ137" s="834"/>
      <c r="BK137" s="835"/>
      <c r="BL137" s="836"/>
      <c r="BM137" s="709">
        <v>42805</v>
      </c>
      <c r="BN137" s="897" t="s">
        <v>374</v>
      </c>
      <c r="BO137" s="541"/>
      <c r="BP137" s="541"/>
      <c r="BQ137" s="711"/>
      <c r="BR137" s="897" t="s">
        <v>374</v>
      </c>
      <c r="BS137" s="541"/>
      <c r="BT137" s="541"/>
      <c r="BU137" s="541"/>
      <c r="BV137" s="541"/>
      <c r="BW137" s="541"/>
      <c r="BX137" s="949"/>
      <c r="BY137" s="709"/>
      <c r="BZ137" s="709"/>
      <c r="CA137" s="895" t="s">
        <v>505</v>
      </c>
      <c r="CB137" s="419" t="s">
        <v>661</v>
      </c>
    </row>
    <row r="138" spans="1:80" ht="21" x14ac:dyDescent="0.35">
      <c r="A138" s="958">
        <v>1127</v>
      </c>
      <c r="C138" s="513"/>
      <c r="D138" s="513"/>
      <c r="E138" s="513"/>
      <c r="F138" s="413">
        <v>0</v>
      </c>
      <c r="G138" s="515">
        <f t="shared" si="102"/>
        <v>0</v>
      </c>
      <c r="H138" s="1060">
        <f t="shared" si="103"/>
        <v>0</v>
      </c>
      <c r="I138" s="420">
        <f t="shared" si="104"/>
        <v>0</v>
      </c>
      <c r="J138" s="420">
        <f t="shared" si="105"/>
        <v>0</v>
      </c>
      <c r="K138" s="789" t="s">
        <v>12</v>
      </c>
      <c r="L138" s="789" t="s">
        <v>23</v>
      </c>
      <c r="M138" s="409" t="s">
        <v>12</v>
      </c>
      <c r="N138" s="590">
        <v>0</v>
      </c>
      <c r="Q138" s="756"/>
      <c r="R138" s="519"/>
      <c r="T138" s="525"/>
      <c r="U138" s="777"/>
      <c r="W138" s="518" t="s">
        <v>206</v>
      </c>
      <c r="X138" s="1256" t="s">
        <v>154</v>
      </c>
      <c r="Y138" s="519">
        <v>0</v>
      </c>
      <c r="Z138" s="411">
        <v>0</v>
      </c>
      <c r="AA138" s="411">
        <v>0</v>
      </c>
      <c r="AB138" s="411">
        <v>0</v>
      </c>
      <c r="AC138" s="413">
        <f t="shared" si="106"/>
        <v>1127</v>
      </c>
      <c r="AD138" s="520">
        <v>0</v>
      </c>
      <c r="AE138" s="409" t="s">
        <v>23</v>
      </c>
      <c r="AF138" s="519"/>
      <c r="AL138" s="591"/>
      <c r="AM138" s="524">
        <v>0</v>
      </c>
      <c r="AN138" s="413">
        <v>0</v>
      </c>
      <c r="AO138" s="413">
        <v>0</v>
      </c>
      <c r="AP138" s="413">
        <v>0</v>
      </c>
      <c r="AR138" s="525"/>
      <c r="AT138" s="526"/>
      <c r="AU138" s="519"/>
      <c r="AY138" s="413"/>
      <c r="AZ138" s="413"/>
      <c r="BA138" s="591"/>
      <c r="BB138" s="791"/>
      <c r="BF138" s="1226"/>
      <c r="BG138" s="1114"/>
      <c r="BH138" s="540"/>
      <c r="BJ138" s="530"/>
      <c r="BK138" s="531"/>
      <c r="BL138" s="532"/>
      <c r="BM138" s="533"/>
      <c r="BN138" s="125" t="s">
        <v>374</v>
      </c>
      <c r="BR138" s="897" t="s">
        <v>374</v>
      </c>
      <c r="BS138" s="541"/>
      <c r="BT138" s="541"/>
      <c r="BU138" s="541"/>
      <c r="BV138" s="541"/>
      <c r="BW138" s="541"/>
      <c r="BX138" s="947"/>
      <c r="BY138" s="533"/>
      <c r="BZ138" s="533"/>
      <c r="CA138" s="779" t="s">
        <v>504</v>
      </c>
      <c r="CB138" s="419" t="s">
        <v>661</v>
      </c>
    </row>
    <row r="139" spans="1:80" ht="21" x14ac:dyDescent="0.35">
      <c r="A139" s="958">
        <v>1128</v>
      </c>
      <c r="C139" s="513"/>
      <c r="D139" s="513"/>
      <c r="E139" s="513"/>
      <c r="F139" s="413">
        <v>0</v>
      </c>
      <c r="G139" s="515">
        <f t="shared" si="102"/>
        <v>0</v>
      </c>
      <c r="H139" s="1060">
        <f t="shared" si="103"/>
        <v>0</v>
      </c>
      <c r="I139" s="420">
        <f t="shared" si="104"/>
        <v>0</v>
      </c>
      <c r="J139" s="420">
        <f t="shared" si="105"/>
        <v>0</v>
      </c>
      <c r="K139" s="789" t="s">
        <v>12</v>
      </c>
      <c r="L139" s="789" t="s">
        <v>23</v>
      </c>
      <c r="M139" s="409" t="s">
        <v>12</v>
      </c>
      <c r="N139" s="590">
        <v>0</v>
      </c>
      <c r="Q139" s="756"/>
      <c r="R139" s="519"/>
      <c r="T139" s="525"/>
      <c r="U139" s="777"/>
      <c r="W139" s="518" t="s">
        <v>206</v>
      </c>
      <c r="X139" s="1256" t="s">
        <v>154</v>
      </c>
      <c r="Y139" s="519">
        <v>0</v>
      </c>
      <c r="Z139" s="411">
        <v>0</v>
      </c>
      <c r="AA139" s="411">
        <v>0</v>
      </c>
      <c r="AB139" s="411">
        <v>0</v>
      </c>
      <c r="AC139" s="413">
        <f t="shared" si="106"/>
        <v>1128</v>
      </c>
      <c r="AD139" s="520">
        <v>0</v>
      </c>
      <c r="AE139" s="409" t="s">
        <v>23</v>
      </c>
      <c r="AF139" s="519"/>
      <c r="AL139" s="591"/>
      <c r="AM139" s="524">
        <v>0</v>
      </c>
      <c r="AN139" s="413">
        <v>0</v>
      </c>
      <c r="AO139" s="413">
        <v>0</v>
      </c>
      <c r="AP139" s="413">
        <v>0</v>
      </c>
      <c r="AR139" s="525"/>
      <c r="AT139" s="322"/>
      <c r="AU139" s="519"/>
      <c r="AY139" s="413"/>
      <c r="AZ139" s="413"/>
      <c r="BA139" s="591"/>
      <c r="BB139" s="791"/>
      <c r="BF139" s="1226"/>
      <c r="BG139" s="1114"/>
      <c r="BH139" s="540"/>
      <c r="BJ139" s="530"/>
      <c r="BK139" s="531"/>
      <c r="BL139" s="532"/>
      <c r="BM139" s="533"/>
      <c r="BN139" s="125" t="s">
        <v>374</v>
      </c>
      <c r="BR139" s="897" t="s">
        <v>374</v>
      </c>
      <c r="BS139" s="541"/>
      <c r="BT139" s="541"/>
      <c r="BU139" s="541"/>
      <c r="BV139" s="541"/>
      <c r="BW139" s="541"/>
      <c r="BX139" s="947"/>
      <c r="BY139" s="533"/>
      <c r="BZ139" s="533"/>
      <c r="CA139" s="779" t="s">
        <v>504</v>
      </c>
      <c r="CB139" s="419" t="s">
        <v>661</v>
      </c>
    </row>
    <row r="140" spans="1:80" ht="21" x14ac:dyDescent="0.35">
      <c r="A140" s="958">
        <v>1129</v>
      </c>
      <c r="C140" s="513"/>
      <c r="D140" s="513"/>
      <c r="E140" s="513"/>
      <c r="F140" s="413">
        <v>0</v>
      </c>
      <c r="G140" s="515">
        <f t="shared" si="102"/>
        <v>0</v>
      </c>
      <c r="H140" s="1060">
        <f t="shared" si="103"/>
        <v>0</v>
      </c>
      <c r="I140" s="420">
        <f t="shared" si="104"/>
        <v>0</v>
      </c>
      <c r="J140" s="420">
        <f t="shared" si="105"/>
        <v>0</v>
      </c>
      <c r="K140" s="789" t="s">
        <v>12</v>
      </c>
      <c r="L140" s="789" t="s">
        <v>23</v>
      </c>
      <c r="M140" s="409" t="s">
        <v>12</v>
      </c>
      <c r="N140" s="590">
        <v>0</v>
      </c>
      <c r="Q140" s="756"/>
      <c r="R140" s="519"/>
      <c r="T140" s="525"/>
      <c r="U140" s="777">
        <v>4923</v>
      </c>
      <c r="W140" s="518" t="s">
        <v>206</v>
      </c>
      <c r="X140" s="1256" t="s">
        <v>154</v>
      </c>
      <c r="Y140" s="519">
        <v>0</v>
      </c>
      <c r="Z140" s="411">
        <v>0</v>
      </c>
      <c r="AA140" s="411">
        <v>0</v>
      </c>
      <c r="AB140" s="411">
        <v>0</v>
      </c>
      <c r="AC140" s="413">
        <f t="shared" si="106"/>
        <v>1129</v>
      </c>
      <c r="AD140" s="520">
        <v>0</v>
      </c>
      <c r="AE140" s="409" t="s">
        <v>23</v>
      </c>
      <c r="AF140" s="519"/>
      <c r="AL140" s="591"/>
      <c r="AM140" s="524">
        <v>0</v>
      </c>
      <c r="AN140" s="413">
        <v>0</v>
      </c>
      <c r="AO140" s="413">
        <v>0</v>
      </c>
      <c r="AP140" s="413">
        <v>0</v>
      </c>
      <c r="AR140" s="525"/>
      <c r="AT140" s="526"/>
      <c r="AU140" s="519"/>
      <c r="AY140" s="413"/>
      <c r="AZ140" s="413"/>
      <c r="BA140" s="591"/>
      <c r="BB140" s="791"/>
      <c r="BF140" s="1232"/>
      <c r="BG140" s="1114"/>
      <c r="BH140" s="540"/>
      <c r="BJ140" s="530"/>
      <c r="BK140" s="531"/>
      <c r="BL140" s="532"/>
      <c r="BM140" s="533"/>
      <c r="BN140" s="125" t="s">
        <v>374</v>
      </c>
      <c r="BR140" s="897" t="s">
        <v>374</v>
      </c>
      <c r="BS140" s="541"/>
      <c r="BT140" s="541"/>
      <c r="BU140" s="541"/>
      <c r="BV140" s="541"/>
      <c r="BW140" s="541"/>
      <c r="BX140" s="947"/>
      <c r="BY140" s="533"/>
      <c r="BZ140" s="533"/>
      <c r="CA140" s="779" t="s">
        <v>504</v>
      </c>
      <c r="CB140" s="419" t="s">
        <v>661</v>
      </c>
    </row>
    <row r="141" spans="1:80" ht="21" x14ac:dyDescent="0.35">
      <c r="A141" s="958">
        <v>1131</v>
      </c>
      <c r="C141" s="513"/>
      <c r="D141" s="513"/>
      <c r="E141" s="513"/>
      <c r="F141" s="413">
        <v>0</v>
      </c>
      <c r="G141" s="515">
        <f t="shared" si="102"/>
        <v>0</v>
      </c>
      <c r="H141" s="1060">
        <f t="shared" si="103"/>
        <v>0</v>
      </c>
      <c r="I141" s="420">
        <f t="shared" si="104"/>
        <v>0</v>
      </c>
      <c r="J141" s="420">
        <f t="shared" si="105"/>
        <v>0</v>
      </c>
      <c r="K141" s="789" t="s">
        <v>12</v>
      </c>
      <c r="L141" s="789" t="s">
        <v>23</v>
      </c>
      <c r="M141" s="409" t="s">
        <v>12</v>
      </c>
      <c r="N141" s="590">
        <v>0</v>
      </c>
      <c r="Q141" s="756"/>
      <c r="R141" s="519"/>
      <c r="T141" s="525"/>
      <c r="U141" s="777">
        <v>10</v>
      </c>
      <c r="W141" s="518" t="s">
        <v>206</v>
      </c>
      <c r="X141" s="1256" t="s">
        <v>154</v>
      </c>
      <c r="Y141" s="519">
        <v>0</v>
      </c>
      <c r="Z141" s="411">
        <v>0</v>
      </c>
      <c r="AA141" s="411">
        <v>0</v>
      </c>
      <c r="AB141" s="411">
        <v>0</v>
      </c>
      <c r="AC141" s="413">
        <f t="shared" si="106"/>
        <v>1131</v>
      </c>
      <c r="AD141" s="520">
        <v>0</v>
      </c>
      <c r="AE141" s="409" t="s">
        <v>23</v>
      </c>
      <c r="AF141" s="519"/>
      <c r="AL141" s="591"/>
      <c r="AM141" s="524">
        <v>0</v>
      </c>
      <c r="AN141" s="413">
        <v>0</v>
      </c>
      <c r="AO141" s="413">
        <v>0</v>
      </c>
      <c r="AP141" s="413">
        <v>0</v>
      </c>
      <c r="AR141" s="525"/>
      <c r="AS141" s="989"/>
      <c r="AT141" s="526"/>
      <c r="AU141" s="519"/>
      <c r="AY141" s="413"/>
      <c r="AZ141" s="413"/>
      <c r="BA141" s="591"/>
      <c r="BB141" s="791"/>
      <c r="BF141" s="1226"/>
      <c r="BG141" s="1114"/>
      <c r="BH141" s="540"/>
      <c r="BJ141" s="530"/>
      <c r="BK141" s="531"/>
      <c r="BL141" s="532"/>
      <c r="BM141" s="533"/>
      <c r="BN141" s="125" t="s">
        <v>374</v>
      </c>
      <c r="BR141" s="897" t="s">
        <v>374</v>
      </c>
      <c r="BS141" s="541"/>
      <c r="BT141" s="541"/>
      <c r="BU141" s="541"/>
      <c r="BV141" s="541"/>
      <c r="BW141" s="541"/>
      <c r="BX141" s="947"/>
      <c r="BY141" s="533"/>
      <c r="BZ141" s="533"/>
      <c r="CA141" s="779" t="s">
        <v>505</v>
      </c>
      <c r="CB141" s="419" t="s">
        <v>661</v>
      </c>
    </row>
    <row r="142" spans="1:80" ht="21" x14ac:dyDescent="0.35">
      <c r="A142" s="958">
        <v>1132</v>
      </c>
      <c r="C142" s="513"/>
      <c r="D142" s="513"/>
      <c r="E142" s="513"/>
      <c r="F142" s="413">
        <v>0</v>
      </c>
      <c r="G142" s="515">
        <f t="shared" si="102"/>
        <v>0</v>
      </c>
      <c r="H142" s="1060">
        <f t="shared" si="103"/>
        <v>0</v>
      </c>
      <c r="I142" s="420">
        <f t="shared" si="104"/>
        <v>0</v>
      </c>
      <c r="J142" s="420">
        <f t="shared" si="105"/>
        <v>0</v>
      </c>
      <c r="K142" s="789" t="s">
        <v>12</v>
      </c>
      <c r="L142" s="789" t="s">
        <v>23</v>
      </c>
      <c r="M142" s="409" t="s">
        <v>12</v>
      </c>
      <c r="N142" s="590">
        <v>0</v>
      </c>
      <c r="Q142" s="756"/>
      <c r="R142" s="519"/>
      <c r="T142" s="525"/>
      <c r="U142" s="777">
        <v>10</v>
      </c>
      <c r="W142" s="518" t="s">
        <v>206</v>
      </c>
      <c r="X142" s="1256" t="s">
        <v>154</v>
      </c>
      <c r="Y142" s="519">
        <v>0</v>
      </c>
      <c r="Z142" s="411">
        <v>0</v>
      </c>
      <c r="AA142" s="411">
        <v>0</v>
      </c>
      <c r="AB142" s="411">
        <v>0</v>
      </c>
      <c r="AC142" s="413">
        <f t="shared" si="106"/>
        <v>1132</v>
      </c>
      <c r="AD142" s="520">
        <v>0</v>
      </c>
      <c r="AE142" s="409" t="s">
        <v>23</v>
      </c>
      <c r="AF142" s="519"/>
      <c r="AL142" s="591"/>
      <c r="AM142" s="524">
        <v>0</v>
      </c>
      <c r="AN142" s="413">
        <v>0</v>
      </c>
      <c r="AO142" s="413">
        <v>0</v>
      </c>
      <c r="AP142" s="413">
        <v>0</v>
      </c>
      <c r="AR142" s="525"/>
      <c r="AT142" s="526"/>
      <c r="AU142" s="519"/>
      <c r="AY142" s="413"/>
      <c r="AZ142" s="413"/>
      <c r="BA142" s="591"/>
      <c r="BB142" s="791"/>
      <c r="BF142" s="1229"/>
      <c r="BG142" s="1114"/>
      <c r="BH142" s="540"/>
      <c r="BJ142" s="530"/>
      <c r="BK142" s="531"/>
      <c r="BL142" s="532"/>
      <c r="BM142" s="533"/>
      <c r="BN142" s="125" t="s">
        <v>374</v>
      </c>
      <c r="BR142" s="897" t="s">
        <v>374</v>
      </c>
      <c r="BS142" s="541"/>
      <c r="BT142" s="541"/>
      <c r="BU142" s="541"/>
      <c r="BV142" s="541"/>
      <c r="BW142" s="541"/>
      <c r="BX142" s="947"/>
      <c r="BY142" s="533"/>
      <c r="BZ142" s="533"/>
      <c r="CA142" s="779" t="s">
        <v>505</v>
      </c>
      <c r="CB142" s="419" t="s">
        <v>661</v>
      </c>
    </row>
    <row r="143" spans="1:80" ht="21" x14ac:dyDescent="0.35">
      <c r="A143" s="958">
        <v>1133</v>
      </c>
      <c r="C143" s="513"/>
      <c r="D143" s="513"/>
      <c r="E143" s="513"/>
      <c r="F143" s="413">
        <v>0</v>
      </c>
      <c r="G143" s="515">
        <f t="shared" si="102"/>
        <v>0</v>
      </c>
      <c r="H143" s="1060">
        <f t="shared" si="103"/>
        <v>0</v>
      </c>
      <c r="I143" s="420">
        <f t="shared" si="104"/>
        <v>0</v>
      </c>
      <c r="J143" s="420">
        <f t="shared" si="105"/>
        <v>0</v>
      </c>
      <c r="K143" s="789" t="s">
        <v>12</v>
      </c>
      <c r="L143" s="789" t="s">
        <v>23</v>
      </c>
      <c r="M143" s="409" t="s">
        <v>12</v>
      </c>
      <c r="N143" s="590">
        <v>0</v>
      </c>
      <c r="Q143" s="756"/>
      <c r="R143" s="519"/>
      <c r="T143" s="525"/>
      <c r="U143" s="777">
        <v>10</v>
      </c>
      <c r="W143" s="518" t="s">
        <v>206</v>
      </c>
      <c r="X143" s="1256" t="s">
        <v>154</v>
      </c>
      <c r="Y143" s="519">
        <v>0</v>
      </c>
      <c r="Z143" s="411">
        <v>0</v>
      </c>
      <c r="AA143" s="411">
        <v>0</v>
      </c>
      <c r="AB143" s="411">
        <v>0</v>
      </c>
      <c r="AC143" s="413">
        <f t="shared" si="106"/>
        <v>1133</v>
      </c>
      <c r="AD143" s="520">
        <v>0</v>
      </c>
      <c r="AE143" s="409" t="s">
        <v>23</v>
      </c>
      <c r="AF143" s="519"/>
      <c r="AL143" s="591"/>
      <c r="AM143" s="524">
        <v>0</v>
      </c>
      <c r="AN143" s="413">
        <v>0</v>
      </c>
      <c r="AO143" s="413">
        <v>0</v>
      </c>
      <c r="AP143" s="413">
        <v>0</v>
      </c>
      <c r="AR143" s="525"/>
      <c r="AS143" s="989"/>
      <c r="AT143" s="526"/>
      <c r="AU143" s="519"/>
      <c r="AY143" s="413"/>
      <c r="AZ143" s="413"/>
      <c r="BA143" s="591"/>
      <c r="BB143" s="76"/>
      <c r="BF143" s="1226"/>
      <c r="BG143" s="1114"/>
      <c r="BH143" s="540"/>
      <c r="BJ143" s="530"/>
      <c r="BK143" s="531"/>
      <c r="BL143" s="532"/>
      <c r="BM143" s="533"/>
      <c r="BN143" s="125" t="s">
        <v>374</v>
      </c>
      <c r="BR143" s="897" t="s">
        <v>374</v>
      </c>
      <c r="BS143" s="541"/>
      <c r="BT143" s="541"/>
      <c r="BU143" s="541"/>
      <c r="BV143" s="541"/>
      <c r="BW143" s="541"/>
      <c r="BX143" s="947"/>
      <c r="BY143" s="533"/>
      <c r="BZ143" s="533"/>
      <c r="CA143" s="779" t="s">
        <v>505</v>
      </c>
      <c r="CB143" s="419" t="s">
        <v>661</v>
      </c>
    </row>
    <row r="144" spans="1:80" ht="21" x14ac:dyDescent="0.35">
      <c r="A144" s="958">
        <v>1134</v>
      </c>
      <c r="C144" s="513"/>
      <c r="D144" s="513"/>
      <c r="E144" s="513"/>
      <c r="F144" s="413">
        <v>0</v>
      </c>
      <c r="G144" s="515">
        <f t="shared" si="102"/>
        <v>0</v>
      </c>
      <c r="H144" s="1060">
        <f t="shared" si="103"/>
        <v>0</v>
      </c>
      <c r="I144" s="420">
        <f t="shared" si="104"/>
        <v>0</v>
      </c>
      <c r="J144" s="420">
        <f t="shared" si="105"/>
        <v>0</v>
      </c>
      <c r="K144" s="789" t="s">
        <v>12</v>
      </c>
      <c r="L144" s="789" t="s">
        <v>23</v>
      </c>
      <c r="M144" s="409" t="s">
        <v>12</v>
      </c>
      <c r="N144" s="590">
        <v>0</v>
      </c>
      <c r="Q144" s="756"/>
      <c r="R144" s="519"/>
      <c r="T144" s="525"/>
      <c r="U144" s="777">
        <v>10</v>
      </c>
      <c r="W144" s="518" t="s">
        <v>206</v>
      </c>
      <c r="X144" s="1256" t="s">
        <v>154</v>
      </c>
      <c r="Y144" s="519">
        <v>0</v>
      </c>
      <c r="Z144" s="411">
        <v>0</v>
      </c>
      <c r="AA144" s="411">
        <v>0</v>
      </c>
      <c r="AB144" s="411">
        <v>0</v>
      </c>
      <c r="AC144" s="413">
        <f t="shared" si="106"/>
        <v>1134</v>
      </c>
      <c r="AD144" s="520">
        <v>0</v>
      </c>
      <c r="AE144" s="409" t="s">
        <v>23</v>
      </c>
      <c r="AF144" s="519"/>
      <c r="AL144" s="591"/>
      <c r="AM144" s="524">
        <v>0</v>
      </c>
      <c r="AN144" s="413">
        <v>0</v>
      </c>
      <c r="AO144" s="413">
        <v>0</v>
      </c>
      <c r="AP144" s="413">
        <v>0</v>
      </c>
      <c r="AR144" s="525"/>
      <c r="AT144" s="526"/>
      <c r="AU144" s="519"/>
      <c r="AY144" s="413"/>
      <c r="AZ144" s="413"/>
      <c r="BA144" s="591"/>
      <c r="BB144" s="791"/>
      <c r="BF144" s="1226"/>
      <c r="BG144" s="1114"/>
      <c r="BH144" s="540"/>
      <c r="BJ144" s="530"/>
      <c r="BK144" s="531"/>
      <c r="BL144" s="532"/>
      <c r="BM144" s="533"/>
      <c r="BN144" s="125" t="s">
        <v>374</v>
      </c>
      <c r="BR144" s="897" t="s">
        <v>374</v>
      </c>
      <c r="BS144" s="541"/>
      <c r="BT144" s="541"/>
      <c r="BU144" s="541"/>
      <c r="BV144" s="541"/>
      <c r="BW144" s="541"/>
      <c r="BX144" s="947"/>
      <c r="BY144" s="533"/>
      <c r="BZ144" s="533"/>
      <c r="CA144" s="779" t="s">
        <v>505</v>
      </c>
      <c r="CB144" s="419" t="s">
        <v>661</v>
      </c>
    </row>
    <row r="145" spans="1:80" x14ac:dyDescent="0.35">
      <c r="A145" s="7">
        <v>1135</v>
      </c>
      <c r="B145" s="3"/>
      <c r="C145" s="3"/>
      <c r="D145" s="3"/>
      <c r="E145" s="3"/>
      <c r="F145" s="4">
        <v>0</v>
      </c>
      <c r="G145" s="8">
        <f t="shared" si="102"/>
        <v>0</v>
      </c>
      <c r="H145" s="9">
        <f t="shared" si="103"/>
        <v>0</v>
      </c>
      <c r="I145" s="41">
        <f t="shared" si="104"/>
        <v>0</v>
      </c>
      <c r="J145" s="41">
        <f t="shared" si="105"/>
        <v>0</v>
      </c>
      <c r="K145" s="11" t="s">
        <v>12</v>
      </c>
      <c r="L145" s="11" t="s">
        <v>23</v>
      </c>
      <c r="M145" s="1" t="s">
        <v>12</v>
      </c>
      <c r="N145" s="26">
        <v>0</v>
      </c>
      <c r="O145" s="3"/>
      <c r="P145" s="27"/>
      <c r="Q145" s="44"/>
      <c r="R145" s="3"/>
      <c r="S145" s="3"/>
      <c r="T145" s="3"/>
      <c r="U145" s="33">
        <v>10</v>
      </c>
      <c r="V145" s="1"/>
      <c r="W145" s="49" t="s">
        <v>206</v>
      </c>
      <c r="X145" s="1256" t="s">
        <v>154</v>
      </c>
      <c r="Y145" s="21">
        <v>0</v>
      </c>
      <c r="Z145" s="3">
        <v>0</v>
      </c>
      <c r="AA145" s="3">
        <v>0</v>
      </c>
      <c r="AB145" s="3">
        <v>0</v>
      </c>
      <c r="AC145" s="4">
        <f t="shared" si="106"/>
        <v>1135</v>
      </c>
      <c r="AD145" s="28">
        <v>0</v>
      </c>
      <c r="AE145" s="1" t="s">
        <v>23</v>
      </c>
      <c r="AF145" s="21"/>
      <c r="AG145" s="3"/>
      <c r="AH145" s="3"/>
      <c r="AI145" s="3"/>
      <c r="AJ145" s="4"/>
      <c r="AK145" s="4"/>
      <c r="AL145" s="25"/>
      <c r="AM145" s="29">
        <v>0</v>
      </c>
      <c r="AN145" s="4">
        <v>0</v>
      </c>
      <c r="AO145" s="4">
        <v>0</v>
      </c>
      <c r="AP145" s="4">
        <v>0</v>
      </c>
      <c r="AQ145" s="3"/>
      <c r="AR145" s="22"/>
      <c r="AT145" s="322"/>
      <c r="AU145" s="21"/>
      <c r="AV145" s="3"/>
      <c r="AW145" s="3"/>
      <c r="AX145" s="3"/>
      <c r="AY145" s="4"/>
      <c r="AZ145" s="4"/>
      <c r="BA145" s="25"/>
      <c r="BB145" s="76"/>
      <c r="BC145" s="71"/>
      <c r="BD145" s="71"/>
      <c r="BE145" s="71"/>
      <c r="BF145" s="1233"/>
      <c r="BG145" s="32"/>
      <c r="BH145" s="31"/>
      <c r="BI145" s="3"/>
      <c r="BJ145" s="35"/>
      <c r="BK145" s="119"/>
      <c r="BL145" s="120"/>
      <c r="BM145" s="125"/>
      <c r="BN145" s="125" t="s">
        <v>374</v>
      </c>
      <c r="BO145" s="38"/>
      <c r="BP145" s="38"/>
      <c r="BQ145" s="56"/>
      <c r="BR145" s="897" t="s">
        <v>374</v>
      </c>
      <c r="BS145" s="1253"/>
      <c r="BT145" s="1253"/>
      <c r="BU145" s="1253"/>
      <c r="BV145" s="1253"/>
      <c r="BW145" s="1253"/>
      <c r="BX145" s="125"/>
      <c r="BY145" s="125"/>
      <c r="BZ145" s="125"/>
      <c r="CA145" s="127" t="s">
        <v>505</v>
      </c>
    </row>
    <row r="146" spans="1:80" ht="21" x14ac:dyDescent="0.35">
      <c r="A146" s="958">
        <v>1136</v>
      </c>
      <c r="C146" s="513"/>
      <c r="D146" s="513"/>
      <c r="E146" s="513"/>
      <c r="F146" s="413">
        <v>0</v>
      </c>
      <c r="G146" s="515">
        <f t="shared" si="102"/>
        <v>0</v>
      </c>
      <c r="H146" s="1060">
        <f t="shared" si="103"/>
        <v>0</v>
      </c>
      <c r="I146" s="420">
        <f t="shared" si="104"/>
        <v>0</v>
      </c>
      <c r="J146" s="420">
        <f t="shared" si="105"/>
        <v>0</v>
      </c>
      <c r="K146" s="789" t="s">
        <v>12</v>
      </c>
      <c r="L146" s="789" t="s">
        <v>23</v>
      </c>
      <c r="M146" s="409" t="s">
        <v>12</v>
      </c>
      <c r="N146" s="590">
        <v>0</v>
      </c>
      <c r="Q146" s="756"/>
      <c r="R146" s="519"/>
      <c r="T146" s="525"/>
      <c r="U146" s="777">
        <v>10</v>
      </c>
      <c r="W146" s="518" t="s">
        <v>206</v>
      </c>
      <c r="X146" s="1256" t="s">
        <v>154</v>
      </c>
      <c r="Y146" s="519">
        <v>0</v>
      </c>
      <c r="Z146" s="411">
        <v>0</v>
      </c>
      <c r="AA146" s="411">
        <v>0</v>
      </c>
      <c r="AB146" s="411">
        <v>0</v>
      </c>
      <c r="AC146" s="413">
        <f t="shared" si="106"/>
        <v>1136</v>
      </c>
      <c r="AD146" s="520">
        <v>0</v>
      </c>
      <c r="AE146" s="409" t="s">
        <v>23</v>
      </c>
      <c r="AF146" s="519"/>
      <c r="AL146" s="591"/>
      <c r="AM146" s="524">
        <v>0</v>
      </c>
      <c r="AN146" s="413">
        <v>0</v>
      </c>
      <c r="AO146" s="413">
        <v>0</v>
      </c>
      <c r="AP146" s="413">
        <v>0</v>
      </c>
      <c r="AR146" s="525"/>
      <c r="AT146" s="526"/>
      <c r="AU146" s="519"/>
      <c r="AY146" s="413"/>
      <c r="AZ146" s="413"/>
      <c r="BA146" s="591"/>
      <c r="BB146" s="76"/>
      <c r="BF146" s="1226"/>
      <c r="BG146" s="1114"/>
      <c r="BH146" s="540"/>
      <c r="BJ146" s="530"/>
      <c r="BK146" s="531"/>
      <c r="BL146" s="532"/>
      <c r="BM146" s="533"/>
      <c r="BN146" s="125" t="s">
        <v>374</v>
      </c>
      <c r="BR146" s="897" t="s">
        <v>374</v>
      </c>
      <c r="BS146" s="541"/>
      <c r="BT146" s="541"/>
      <c r="BU146" s="541"/>
      <c r="BV146" s="541"/>
      <c r="BW146" s="541"/>
      <c r="BX146" s="947"/>
      <c r="BY146" s="533"/>
      <c r="BZ146" s="533"/>
      <c r="CA146" s="779" t="s">
        <v>505</v>
      </c>
      <c r="CB146" s="419" t="s">
        <v>661</v>
      </c>
    </row>
    <row r="147" spans="1:80" ht="21" x14ac:dyDescent="0.35">
      <c r="A147" s="958">
        <v>1137</v>
      </c>
      <c r="C147" s="513"/>
      <c r="D147" s="513"/>
      <c r="E147" s="513"/>
      <c r="F147" s="413">
        <v>0</v>
      </c>
      <c r="G147" s="515">
        <f t="shared" si="102"/>
        <v>0</v>
      </c>
      <c r="H147" s="1060">
        <f t="shared" si="103"/>
        <v>0</v>
      </c>
      <c r="I147" s="420">
        <f t="shared" si="104"/>
        <v>0</v>
      </c>
      <c r="J147" s="420">
        <f t="shared" si="105"/>
        <v>0</v>
      </c>
      <c r="K147" s="789" t="s">
        <v>12</v>
      </c>
      <c r="L147" s="789" t="s">
        <v>23</v>
      </c>
      <c r="M147" s="409" t="s">
        <v>12</v>
      </c>
      <c r="N147" s="590">
        <v>0</v>
      </c>
      <c r="Q147" s="756"/>
      <c r="R147" s="519"/>
      <c r="T147" s="525"/>
      <c r="U147" s="777">
        <v>4921</v>
      </c>
      <c r="W147" s="518" t="s">
        <v>206</v>
      </c>
      <c r="X147" s="1256" t="s">
        <v>154</v>
      </c>
      <c r="Y147" s="519">
        <v>0</v>
      </c>
      <c r="Z147" s="411">
        <v>0</v>
      </c>
      <c r="AA147" s="411">
        <v>0</v>
      </c>
      <c r="AB147" s="411">
        <v>0</v>
      </c>
      <c r="AC147" s="413">
        <f t="shared" si="106"/>
        <v>1137</v>
      </c>
      <c r="AD147" s="520">
        <f t="shared" ref="AD147:AD153" si="107">+F147</f>
        <v>0</v>
      </c>
      <c r="AE147" s="409" t="s">
        <v>23</v>
      </c>
      <c r="AF147" s="519"/>
      <c r="AL147" s="591"/>
      <c r="AM147" s="524">
        <v>0</v>
      </c>
      <c r="AN147" s="413">
        <v>0</v>
      </c>
      <c r="AO147" s="413">
        <v>0</v>
      </c>
      <c r="AP147" s="413">
        <v>0</v>
      </c>
      <c r="AR147" s="525"/>
      <c r="AT147" s="526"/>
      <c r="AU147" s="519"/>
      <c r="AY147" s="413"/>
      <c r="AZ147" s="413"/>
      <c r="BA147" s="591"/>
      <c r="BB147" s="791"/>
      <c r="BF147" s="1229"/>
      <c r="BG147" s="1114"/>
      <c r="BH147" s="540"/>
      <c r="BJ147" s="530"/>
      <c r="BK147" s="531"/>
      <c r="BL147" s="532"/>
      <c r="BM147" s="533"/>
      <c r="BN147" s="125" t="s">
        <v>374</v>
      </c>
      <c r="BR147" s="897" t="s">
        <v>374</v>
      </c>
      <c r="BS147" s="541"/>
      <c r="BT147" s="541"/>
      <c r="BU147" s="541"/>
      <c r="BV147" s="541"/>
      <c r="BW147" s="541"/>
      <c r="BX147" s="947"/>
      <c r="BY147" s="533"/>
      <c r="BZ147" s="533"/>
      <c r="CA147" s="779" t="s">
        <v>505</v>
      </c>
      <c r="CB147" s="419" t="s">
        <v>661</v>
      </c>
    </row>
    <row r="148" spans="1:80" ht="21" x14ac:dyDescent="0.35">
      <c r="A148" s="958">
        <v>1138</v>
      </c>
      <c r="C148" s="513"/>
      <c r="D148" s="513"/>
      <c r="E148" s="513"/>
      <c r="F148" s="413">
        <v>0</v>
      </c>
      <c r="G148" s="515">
        <f t="shared" si="102"/>
        <v>0</v>
      </c>
      <c r="H148" s="1060">
        <f t="shared" si="103"/>
        <v>0</v>
      </c>
      <c r="I148" s="420">
        <f t="shared" si="104"/>
        <v>0</v>
      </c>
      <c r="J148" s="420">
        <f t="shared" si="105"/>
        <v>0</v>
      </c>
      <c r="K148" s="789" t="s">
        <v>12</v>
      </c>
      <c r="L148" s="789" t="s">
        <v>23</v>
      </c>
      <c r="M148" s="409" t="s">
        <v>12</v>
      </c>
      <c r="N148" s="590">
        <v>0</v>
      </c>
      <c r="Q148" s="756"/>
      <c r="R148" s="519"/>
      <c r="T148" s="525"/>
      <c r="U148" s="777">
        <v>10</v>
      </c>
      <c r="W148" s="518" t="s">
        <v>206</v>
      </c>
      <c r="X148" s="1256" t="s">
        <v>154</v>
      </c>
      <c r="Y148" s="519">
        <v>0</v>
      </c>
      <c r="Z148" s="411">
        <v>0</v>
      </c>
      <c r="AA148" s="411">
        <v>0</v>
      </c>
      <c r="AB148" s="411">
        <v>0</v>
      </c>
      <c r="AC148" s="413">
        <f t="shared" si="106"/>
        <v>1138</v>
      </c>
      <c r="AD148" s="520">
        <f t="shared" si="107"/>
        <v>0</v>
      </c>
      <c r="AE148" s="409" t="s">
        <v>23</v>
      </c>
      <c r="AF148" s="519"/>
      <c r="AL148" s="591"/>
      <c r="AM148" s="524">
        <v>0</v>
      </c>
      <c r="AN148" s="413">
        <v>0</v>
      </c>
      <c r="AO148" s="413">
        <v>0</v>
      </c>
      <c r="AP148" s="413">
        <v>0</v>
      </c>
      <c r="AR148" s="525"/>
      <c r="AT148" s="526"/>
      <c r="AU148" s="519"/>
      <c r="AY148" s="413"/>
      <c r="AZ148" s="413"/>
      <c r="BA148" s="591"/>
      <c r="BB148" s="933"/>
      <c r="BF148" s="1219"/>
      <c r="BG148" s="1114"/>
      <c r="BH148" s="540"/>
      <c r="BJ148" s="530"/>
      <c r="BK148" s="531"/>
      <c r="BL148" s="532"/>
      <c r="BM148" s="533">
        <v>43538</v>
      </c>
      <c r="BN148" s="125" t="s">
        <v>374</v>
      </c>
      <c r="BR148" s="897" t="s">
        <v>374</v>
      </c>
      <c r="BS148" s="541"/>
      <c r="BT148" s="541"/>
      <c r="BU148" s="541"/>
      <c r="BV148" s="541"/>
      <c r="BW148" s="541"/>
      <c r="BX148" s="947"/>
      <c r="BY148" s="533"/>
      <c r="BZ148" s="533"/>
      <c r="CA148" s="779" t="s">
        <v>505</v>
      </c>
      <c r="CB148" s="419" t="s">
        <v>661</v>
      </c>
    </row>
    <row r="149" spans="1:80" ht="21" x14ac:dyDescent="0.35">
      <c r="A149" s="960">
        <v>1139</v>
      </c>
      <c r="B149" s="599"/>
      <c r="C149" s="599"/>
      <c r="D149" s="599"/>
      <c r="E149" s="599"/>
      <c r="F149" s="609">
        <v>0</v>
      </c>
      <c r="G149" s="601">
        <f t="shared" si="102"/>
        <v>0</v>
      </c>
      <c r="H149" s="1064">
        <f t="shared" si="103"/>
        <v>0</v>
      </c>
      <c r="I149" s="792">
        <f t="shared" si="104"/>
        <v>0</v>
      </c>
      <c r="J149" s="792">
        <f t="shared" si="105"/>
        <v>0</v>
      </c>
      <c r="K149" s="793" t="s">
        <v>12</v>
      </c>
      <c r="L149" s="793" t="s">
        <v>23</v>
      </c>
      <c r="M149" s="602" t="s">
        <v>12</v>
      </c>
      <c r="N149" s="603">
        <v>0</v>
      </c>
      <c r="O149" s="604" t="s">
        <v>14</v>
      </c>
      <c r="P149" s="861"/>
      <c r="Q149" s="876"/>
      <c r="R149" s="608"/>
      <c r="S149" s="604"/>
      <c r="T149" s="612"/>
      <c r="U149" s="784">
        <v>10</v>
      </c>
      <c r="V149" s="602"/>
      <c r="W149" s="607" t="s">
        <v>206</v>
      </c>
      <c r="X149" s="1258" t="s">
        <v>154</v>
      </c>
      <c r="Y149" s="608">
        <v>0</v>
      </c>
      <c r="Z149" s="604">
        <v>0</v>
      </c>
      <c r="AA149" s="604">
        <v>0</v>
      </c>
      <c r="AB149" s="604">
        <v>0</v>
      </c>
      <c r="AC149" s="609">
        <f t="shared" si="106"/>
        <v>1139</v>
      </c>
      <c r="AD149" s="610">
        <f t="shared" si="107"/>
        <v>0</v>
      </c>
      <c r="AE149" s="602" t="s">
        <v>23</v>
      </c>
      <c r="AF149" s="608"/>
      <c r="AG149" s="604"/>
      <c r="AH149" s="604"/>
      <c r="AI149" s="604"/>
      <c r="AJ149" s="609"/>
      <c r="AK149" s="609"/>
      <c r="AL149" s="605"/>
      <c r="AM149" s="611">
        <v>0</v>
      </c>
      <c r="AN149" s="609">
        <v>0</v>
      </c>
      <c r="AO149" s="609">
        <v>0</v>
      </c>
      <c r="AP149" s="609">
        <v>0</v>
      </c>
      <c r="AQ149" s="604"/>
      <c r="AR149" s="612"/>
      <c r="AS149" s="358"/>
      <c r="AT149" s="536"/>
      <c r="AU149" s="608"/>
      <c r="AV149" s="604"/>
      <c r="AW149" s="604"/>
      <c r="AX149" s="604"/>
      <c r="AY149" s="609"/>
      <c r="AZ149" s="609"/>
      <c r="BA149" s="605"/>
      <c r="BB149" s="794"/>
      <c r="BC149" s="1175"/>
      <c r="BD149" s="786"/>
      <c r="BE149" s="786"/>
      <c r="BF149" s="1234"/>
      <c r="BG149" s="1131"/>
      <c r="BH149" s="618"/>
      <c r="BI149" s="604"/>
      <c r="BJ149" s="619"/>
      <c r="BK149" s="346" t="s">
        <v>721</v>
      </c>
      <c r="BL149" s="347" t="s">
        <v>720</v>
      </c>
      <c r="BM149" s="622"/>
      <c r="BN149" s="348" t="s">
        <v>374</v>
      </c>
      <c r="BO149" s="624"/>
      <c r="BP149" s="624"/>
      <c r="BQ149" s="625"/>
      <c r="BR149" s="897" t="s">
        <v>374</v>
      </c>
      <c r="BS149" s="541"/>
      <c r="BT149" s="541"/>
      <c r="BU149" s="541"/>
      <c r="BV149" s="541"/>
      <c r="BW149" s="541"/>
      <c r="BX149" s="948"/>
      <c r="BY149" s="622"/>
      <c r="BZ149" s="622"/>
      <c r="CA149" s="787" t="s">
        <v>505</v>
      </c>
      <c r="CB149" s="419" t="s">
        <v>661</v>
      </c>
    </row>
    <row r="150" spans="1:80" ht="21" x14ac:dyDescent="0.35">
      <c r="A150" s="958">
        <v>1141</v>
      </c>
      <c r="C150" s="513"/>
      <c r="D150" s="513"/>
      <c r="E150" s="513"/>
      <c r="F150" s="413">
        <v>0</v>
      </c>
      <c r="G150" s="515">
        <f t="shared" si="102"/>
        <v>0</v>
      </c>
      <c r="H150" s="1060">
        <f t="shared" si="103"/>
        <v>0</v>
      </c>
      <c r="I150" s="420">
        <f t="shared" si="104"/>
        <v>0</v>
      </c>
      <c r="J150" s="420">
        <f t="shared" si="105"/>
        <v>0</v>
      </c>
      <c r="K150" s="789" t="s">
        <v>12</v>
      </c>
      <c r="L150" s="789" t="s">
        <v>23</v>
      </c>
      <c r="M150" s="409" t="s">
        <v>12</v>
      </c>
      <c r="N150" s="590">
        <v>0</v>
      </c>
      <c r="Q150" s="756"/>
      <c r="R150" s="519"/>
      <c r="T150" s="525"/>
      <c r="U150" s="777">
        <v>6810</v>
      </c>
      <c r="W150" s="518" t="s">
        <v>206</v>
      </c>
      <c r="X150" s="1256" t="s">
        <v>154</v>
      </c>
      <c r="Y150" s="519">
        <v>0</v>
      </c>
      <c r="Z150" s="411">
        <v>0</v>
      </c>
      <c r="AA150" s="411">
        <v>0</v>
      </c>
      <c r="AB150" s="411">
        <v>0</v>
      </c>
      <c r="AC150" s="413">
        <f t="shared" si="106"/>
        <v>1141</v>
      </c>
      <c r="AD150" s="520">
        <f t="shared" si="107"/>
        <v>0</v>
      </c>
      <c r="AE150" s="409" t="s">
        <v>23</v>
      </c>
      <c r="AF150" s="519"/>
      <c r="AL150" s="591"/>
      <c r="AM150" s="524">
        <v>0</v>
      </c>
      <c r="AN150" s="413">
        <v>0</v>
      </c>
      <c r="AO150" s="413">
        <v>0</v>
      </c>
      <c r="AP150" s="413">
        <v>0</v>
      </c>
      <c r="AR150" s="525"/>
      <c r="AT150" s="526"/>
      <c r="AU150" s="519"/>
      <c r="AY150" s="413"/>
      <c r="AZ150" s="413"/>
      <c r="BA150" s="591"/>
      <c r="BB150" s="791"/>
      <c r="BF150" s="1226"/>
      <c r="BG150" s="1114"/>
      <c r="BH150" s="540"/>
      <c r="BJ150" s="530"/>
      <c r="BK150" s="531"/>
      <c r="BL150" s="532"/>
      <c r="BM150" s="533"/>
      <c r="BN150" s="125" t="s">
        <v>374</v>
      </c>
      <c r="BR150" s="897" t="s">
        <v>374</v>
      </c>
      <c r="BS150" s="541"/>
      <c r="BT150" s="541"/>
      <c r="BU150" s="541"/>
      <c r="BV150" s="541"/>
      <c r="BW150" s="541"/>
      <c r="BX150" s="947"/>
      <c r="BY150" s="533"/>
      <c r="BZ150" s="533"/>
      <c r="CA150" s="779" t="s">
        <v>505</v>
      </c>
      <c r="CB150" s="419" t="s">
        <v>661</v>
      </c>
    </row>
    <row r="151" spans="1:80" ht="21" x14ac:dyDescent="0.35">
      <c r="A151" s="958">
        <v>1142</v>
      </c>
      <c r="C151" s="513"/>
      <c r="D151" s="513"/>
      <c r="E151" s="513"/>
      <c r="F151" s="413">
        <v>0</v>
      </c>
      <c r="G151" s="515">
        <f t="shared" si="102"/>
        <v>0</v>
      </c>
      <c r="H151" s="1060">
        <f t="shared" si="103"/>
        <v>0</v>
      </c>
      <c r="I151" s="420">
        <f t="shared" si="104"/>
        <v>0</v>
      </c>
      <c r="J151" s="420">
        <f t="shared" si="105"/>
        <v>0</v>
      </c>
      <c r="K151" s="789" t="s">
        <v>12</v>
      </c>
      <c r="L151" s="789" t="s">
        <v>23</v>
      </c>
      <c r="M151" s="409" t="s">
        <v>12</v>
      </c>
      <c r="N151" s="590">
        <v>0</v>
      </c>
      <c r="Q151" s="756"/>
      <c r="R151" s="519"/>
      <c r="T151" s="525"/>
      <c r="U151" s="777">
        <v>10</v>
      </c>
      <c r="W151" s="518" t="s">
        <v>206</v>
      </c>
      <c r="X151" s="1256" t="s">
        <v>154</v>
      </c>
      <c r="Y151" s="519">
        <v>0</v>
      </c>
      <c r="Z151" s="411">
        <v>0</v>
      </c>
      <c r="AA151" s="411">
        <v>0</v>
      </c>
      <c r="AB151" s="411">
        <v>0</v>
      </c>
      <c r="AC151" s="413">
        <f t="shared" si="106"/>
        <v>1142</v>
      </c>
      <c r="AD151" s="520">
        <f t="shared" si="107"/>
        <v>0</v>
      </c>
      <c r="AE151" s="409" t="s">
        <v>23</v>
      </c>
      <c r="AF151" s="519"/>
      <c r="AL151" s="591"/>
      <c r="AM151" s="524">
        <v>0</v>
      </c>
      <c r="AN151" s="413">
        <v>0</v>
      </c>
      <c r="AO151" s="413">
        <v>0</v>
      </c>
      <c r="AP151" s="413">
        <v>0</v>
      </c>
      <c r="AR151" s="525"/>
      <c r="AT151" s="526"/>
      <c r="AU151" s="519"/>
      <c r="AY151" s="413"/>
      <c r="AZ151" s="413"/>
      <c r="BA151" s="591"/>
      <c r="BB151" s="791"/>
      <c r="BF151" s="1226"/>
      <c r="BG151" s="1114"/>
      <c r="BH151" s="540"/>
      <c r="BJ151" s="530"/>
      <c r="BK151" s="531"/>
      <c r="BL151" s="532"/>
      <c r="BM151" s="533"/>
      <c r="BN151" s="125" t="s">
        <v>374</v>
      </c>
      <c r="BR151" s="897" t="s">
        <v>374</v>
      </c>
      <c r="BS151" s="541"/>
      <c r="BT151" s="541"/>
      <c r="BU151" s="541"/>
      <c r="BV151" s="541"/>
      <c r="BW151" s="541"/>
      <c r="BX151" s="947"/>
      <c r="BY151" s="533"/>
      <c r="BZ151" s="533"/>
      <c r="CA151" s="779" t="s">
        <v>505</v>
      </c>
      <c r="CB151" s="419" t="s">
        <v>661</v>
      </c>
    </row>
    <row r="152" spans="1:80" ht="21" x14ac:dyDescent="0.35">
      <c r="A152" s="958">
        <v>1143</v>
      </c>
      <c r="C152" s="513"/>
      <c r="D152" s="513"/>
      <c r="E152" s="513"/>
      <c r="F152" s="413">
        <v>0</v>
      </c>
      <c r="G152" s="515">
        <f t="shared" si="102"/>
        <v>0</v>
      </c>
      <c r="H152" s="1060">
        <f t="shared" si="103"/>
        <v>0</v>
      </c>
      <c r="I152" s="420">
        <f t="shared" si="104"/>
        <v>0</v>
      </c>
      <c r="J152" s="420">
        <f t="shared" si="105"/>
        <v>0</v>
      </c>
      <c r="K152" s="789" t="s">
        <v>12</v>
      </c>
      <c r="L152" s="789" t="s">
        <v>23</v>
      </c>
      <c r="M152" s="409" t="s">
        <v>12</v>
      </c>
      <c r="N152" s="590">
        <v>0</v>
      </c>
      <c r="Q152" s="756"/>
      <c r="R152" s="519"/>
      <c r="T152" s="525"/>
      <c r="U152" s="777">
        <v>90</v>
      </c>
      <c r="W152" s="518" t="s">
        <v>206</v>
      </c>
      <c r="X152" s="1256" t="s">
        <v>154</v>
      </c>
      <c r="Y152" s="519">
        <v>0</v>
      </c>
      <c r="Z152" s="411">
        <v>0</v>
      </c>
      <c r="AA152" s="411">
        <v>0</v>
      </c>
      <c r="AB152" s="411">
        <v>0</v>
      </c>
      <c r="AC152" s="413">
        <f t="shared" si="106"/>
        <v>1143</v>
      </c>
      <c r="AD152" s="520">
        <f t="shared" si="107"/>
        <v>0</v>
      </c>
      <c r="AE152" s="409" t="s">
        <v>23</v>
      </c>
      <c r="AF152" s="519"/>
      <c r="AL152" s="591"/>
      <c r="AM152" s="524">
        <v>0</v>
      </c>
      <c r="AN152" s="413">
        <v>0</v>
      </c>
      <c r="AO152" s="413">
        <v>0</v>
      </c>
      <c r="AP152" s="413">
        <v>0</v>
      </c>
      <c r="AR152" s="525"/>
      <c r="AT152" s="526"/>
      <c r="AU152" s="519"/>
      <c r="AY152" s="413"/>
      <c r="AZ152" s="413"/>
      <c r="BA152" s="591"/>
      <c r="BB152" s="791"/>
      <c r="BF152" s="1226"/>
      <c r="BG152" s="1114"/>
      <c r="BH152" s="540"/>
      <c r="BJ152" s="530"/>
      <c r="BK152" s="531"/>
      <c r="BL152" s="532"/>
      <c r="BM152" s="533"/>
      <c r="BN152" s="125" t="s">
        <v>374</v>
      </c>
      <c r="BR152" s="897" t="s">
        <v>374</v>
      </c>
      <c r="BS152" s="541"/>
      <c r="BT152" s="541"/>
      <c r="BU152" s="541"/>
      <c r="BV152" s="541"/>
      <c r="BW152" s="541"/>
      <c r="BX152" s="947"/>
      <c r="BY152" s="533"/>
      <c r="BZ152" s="533"/>
      <c r="CA152" s="779" t="s">
        <v>505</v>
      </c>
      <c r="CB152" s="419" t="s">
        <v>661</v>
      </c>
    </row>
    <row r="153" spans="1:80" ht="21" x14ac:dyDescent="0.35">
      <c r="A153" s="963">
        <v>1145</v>
      </c>
      <c r="B153" s="657"/>
      <c r="C153" s="657"/>
      <c r="D153" s="657"/>
      <c r="E153" s="657"/>
      <c r="F153" s="667">
        <v>0</v>
      </c>
      <c r="G153" s="659">
        <f t="shared" si="102"/>
        <v>0</v>
      </c>
      <c r="H153" s="1067">
        <f t="shared" si="103"/>
        <v>0</v>
      </c>
      <c r="I153" s="797">
        <f t="shared" si="104"/>
        <v>0</v>
      </c>
      <c r="J153" s="797">
        <f t="shared" si="105"/>
        <v>0</v>
      </c>
      <c r="K153" s="798" t="s">
        <v>12</v>
      </c>
      <c r="L153" s="798" t="s">
        <v>23</v>
      </c>
      <c r="M153" s="660" t="s">
        <v>12</v>
      </c>
      <c r="N153" s="661">
        <v>0</v>
      </c>
      <c r="O153" s="662"/>
      <c r="P153" s="863"/>
      <c r="Q153" s="878"/>
      <c r="R153" s="890" t="s">
        <v>722</v>
      </c>
      <c r="S153" s="662"/>
      <c r="T153" s="670"/>
      <c r="U153" s="799">
        <v>6910</v>
      </c>
      <c r="V153" s="660"/>
      <c r="W153" s="665" t="s">
        <v>206</v>
      </c>
      <c r="X153" s="1261" t="s">
        <v>375</v>
      </c>
      <c r="Y153" s="666">
        <v>0</v>
      </c>
      <c r="Z153" s="662">
        <v>0</v>
      </c>
      <c r="AA153" s="662">
        <v>0</v>
      </c>
      <c r="AB153" s="662">
        <v>0</v>
      </c>
      <c r="AC153" s="667">
        <f t="shared" si="106"/>
        <v>1145</v>
      </c>
      <c r="AD153" s="668">
        <f t="shared" si="107"/>
        <v>0</v>
      </c>
      <c r="AE153" s="660" t="s">
        <v>23</v>
      </c>
      <c r="AF153" s="666"/>
      <c r="AG153" s="662"/>
      <c r="AH153" s="662"/>
      <c r="AI153" s="662"/>
      <c r="AJ153" s="667"/>
      <c r="AK153" s="667"/>
      <c r="AL153" s="663"/>
      <c r="AM153" s="669">
        <v>0</v>
      </c>
      <c r="AN153" s="667">
        <v>0</v>
      </c>
      <c r="AO153" s="667">
        <v>0</v>
      </c>
      <c r="AP153" s="667">
        <v>0</v>
      </c>
      <c r="AQ153" s="662"/>
      <c r="AR153" s="670" t="s">
        <v>23</v>
      </c>
      <c r="AS153" s="991"/>
      <c r="AT153" s="321"/>
      <c r="AU153" s="666"/>
      <c r="AV153" s="662"/>
      <c r="AW153" s="662"/>
      <c r="AX153" s="662"/>
      <c r="AY153" s="667"/>
      <c r="AZ153" s="667"/>
      <c r="BA153" s="663"/>
      <c r="BB153" s="800"/>
      <c r="BC153" s="1177"/>
      <c r="BD153" s="801"/>
      <c r="BE153" s="801"/>
      <c r="BF153" s="1235"/>
      <c r="BG153" s="1132"/>
      <c r="BH153" s="940"/>
      <c r="BI153" s="662"/>
      <c r="BJ153" s="802"/>
      <c r="BK153" s="803"/>
      <c r="BL153" s="804"/>
      <c r="BM153" s="680">
        <v>43197</v>
      </c>
      <c r="BN153" s="240" t="s">
        <v>374</v>
      </c>
      <c r="BO153" s="715" t="str">
        <f>IF(BP153="N/A","no responsable",IF(BP153="si","BIMESTRAL",VLOOKUP(BQ153,$BR$244:$BT$246,3)))</f>
        <v>CUATRIMESTRAL</v>
      </c>
      <c r="BP153" s="681" t="s">
        <v>374</v>
      </c>
      <c r="BQ153" s="682">
        <v>391460000</v>
      </c>
      <c r="BR153" s="897" t="s">
        <v>374</v>
      </c>
      <c r="BS153" s="837"/>
      <c r="BT153" s="838"/>
      <c r="BU153" s="839"/>
      <c r="BV153" s="840"/>
      <c r="BW153" s="841"/>
      <c r="BX153" s="950" t="s">
        <v>502</v>
      </c>
      <c r="BY153" s="680"/>
      <c r="BZ153" s="680"/>
      <c r="CA153" s="262" t="s">
        <v>375</v>
      </c>
      <c r="CB153" s="419" t="s">
        <v>661</v>
      </c>
    </row>
    <row r="154" spans="1:80" ht="21" x14ac:dyDescent="0.35">
      <c r="A154" s="961">
        <v>1149</v>
      </c>
      <c r="B154" s="628"/>
      <c r="C154" s="628"/>
      <c r="D154" s="628"/>
      <c r="E154" s="628"/>
      <c r="F154" s="638">
        <v>0</v>
      </c>
      <c r="G154" s="630">
        <f>IF(H154=0,0,IF(H154=1,1,11-H154))</f>
        <v>0</v>
      </c>
      <c r="H154" s="1065">
        <f t="shared" si="103"/>
        <v>0</v>
      </c>
      <c r="I154" s="806">
        <f t="shared" si="104"/>
        <v>0</v>
      </c>
      <c r="J154" s="806">
        <f t="shared" si="105"/>
        <v>0</v>
      </c>
      <c r="K154" s="807" t="s">
        <v>12</v>
      </c>
      <c r="L154" s="807" t="s">
        <v>23</v>
      </c>
      <c r="M154" s="631" t="s">
        <v>12</v>
      </c>
      <c r="N154" s="632">
        <v>0</v>
      </c>
      <c r="O154" s="633"/>
      <c r="P154" s="862"/>
      <c r="Q154" s="877"/>
      <c r="R154" s="637"/>
      <c r="S154" s="633"/>
      <c r="T154" s="641"/>
      <c r="U154" s="808">
        <v>10</v>
      </c>
      <c r="V154" s="631"/>
      <c r="W154" s="636" t="s">
        <v>206</v>
      </c>
      <c r="X154" s="1259" t="s">
        <v>154</v>
      </c>
      <c r="Y154" s="637">
        <v>0</v>
      </c>
      <c r="Z154" s="633">
        <v>0</v>
      </c>
      <c r="AA154" s="633">
        <v>0</v>
      </c>
      <c r="AB154" s="633">
        <v>0</v>
      </c>
      <c r="AC154" s="638">
        <f t="shared" si="106"/>
        <v>1149</v>
      </c>
      <c r="AD154" s="639">
        <f t="shared" ref="AD154:AD165" si="108">+F154</f>
        <v>0</v>
      </c>
      <c r="AE154" s="631" t="s">
        <v>23</v>
      </c>
      <c r="AF154" s="637"/>
      <c r="AG154" s="633"/>
      <c r="AH154" s="633"/>
      <c r="AI154" s="633"/>
      <c r="AJ154" s="638"/>
      <c r="AK154" s="638"/>
      <c r="AL154" s="634"/>
      <c r="AM154" s="640">
        <v>0</v>
      </c>
      <c r="AN154" s="638">
        <v>0</v>
      </c>
      <c r="AO154" s="638">
        <v>0</v>
      </c>
      <c r="AP154" s="638">
        <v>0</v>
      </c>
      <c r="AQ154" s="633"/>
      <c r="AR154" s="641"/>
      <c r="AS154" s="216"/>
      <c r="AT154" s="642"/>
      <c r="AU154" s="637"/>
      <c r="AV154" s="633"/>
      <c r="AW154" s="633"/>
      <c r="AX154" s="633"/>
      <c r="AY154" s="638"/>
      <c r="AZ154" s="638"/>
      <c r="BA154" s="634"/>
      <c r="BB154" s="791"/>
      <c r="BC154" s="1178"/>
      <c r="BD154" s="809"/>
      <c r="BE154" s="810"/>
      <c r="BF154" s="1236"/>
      <c r="BG154" s="1118"/>
      <c r="BH154" s="648"/>
      <c r="BI154" s="633"/>
      <c r="BJ154" s="811"/>
      <c r="BK154" s="812"/>
      <c r="BL154" s="813"/>
      <c r="BM154" s="651">
        <v>43014</v>
      </c>
      <c r="BN154" s="207" t="s">
        <v>374</v>
      </c>
      <c r="BO154" s="652"/>
      <c r="BP154" s="652"/>
      <c r="BQ154" s="653"/>
      <c r="BR154" s="897" t="s">
        <v>374</v>
      </c>
      <c r="BS154" s="541"/>
      <c r="BT154" s="541"/>
      <c r="BU154" s="541"/>
      <c r="BV154" s="541"/>
      <c r="BW154" s="541"/>
      <c r="BX154" s="951"/>
      <c r="BY154" s="651"/>
      <c r="BZ154" s="651"/>
      <c r="CA154" s="223" t="s">
        <v>375</v>
      </c>
      <c r="CB154" s="419" t="s">
        <v>661</v>
      </c>
    </row>
    <row r="155" spans="1:80" ht="21" x14ac:dyDescent="0.35">
      <c r="A155" s="958">
        <v>1151</v>
      </c>
      <c r="C155" s="513"/>
      <c r="D155" s="513"/>
      <c r="E155" s="513"/>
      <c r="F155" s="413">
        <v>0</v>
      </c>
      <c r="G155" s="515">
        <f>IF(H155=0,0,IF(H155=1,1,11-H155))</f>
        <v>0</v>
      </c>
      <c r="H155" s="1060">
        <f t="shared" si="103"/>
        <v>0</v>
      </c>
      <c r="I155" s="420">
        <f t="shared" si="104"/>
        <v>0</v>
      </c>
      <c r="J155" s="420">
        <f t="shared" si="105"/>
        <v>0</v>
      </c>
      <c r="K155" s="789" t="s">
        <v>12</v>
      </c>
      <c r="L155" s="789" t="s">
        <v>23</v>
      </c>
      <c r="M155" s="409" t="s">
        <v>12</v>
      </c>
      <c r="N155" s="590">
        <v>0</v>
      </c>
      <c r="Q155" s="756"/>
      <c r="R155" s="519"/>
      <c r="T155" s="525"/>
      <c r="U155" s="777">
        <v>90</v>
      </c>
      <c r="W155" s="518" t="s">
        <v>206</v>
      </c>
      <c r="X155" s="1256" t="s">
        <v>154</v>
      </c>
      <c r="Y155" s="519">
        <v>0</v>
      </c>
      <c r="Z155" s="411">
        <v>0</v>
      </c>
      <c r="AA155" s="411">
        <v>0</v>
      </c>
      <c r="AB155" s="411">
        <v>0</v>
      </c>
      <c r="AC155" s="413">
        <f t="shared" si="106"/>
        <v>1151</v>
      </c>
      <c r="AD155" s="520">
        <f t="shared" si="108"/>
        <v>0</v>
      </c>
      <c r="AE155" s="409" t="s">
        <v>23</v>
      </c>
      <c r="AF155" s="519"/>
      <c r="AL155" s="591"/>
      <c r="AM155" s="524">
        <v>0</v>
      </c>
      <c r="AN155" s="413">
        <v>0</v>
      </c>
      <c r="AO155" s="413">
        <v>0</v>
      </c>
      <c r="AP155" s="413">
        <v>0</v>
      </c>
      <c r="AR155" s="525"/>
      <c r="AT155" s="526"/>
      <c r="AU155" s="519"/>
      <c r="AY155" s="413"/>
      <c r="AZ155" s="413"/>
      <c r="BA155" s="591"/>
      <c r="BB155" s="791"/>
      <c r="BC155" s="1179"/>
      <c r="BF155" s="1237"/>
      <c r="BG155" s="1114"/>
      <c r="BH155" s="540"/>
      <c r="BJ155" s="530"/>
      <c r="BK155" s="531"/>
      <c r="BL155" s="532"/>
      <c r="BM155" s="533">
        <v>43453</v>
      </c>
      <c r="BN155" s="125" t="s">
        <v>374</v>
      </c>
      <c r="BR155" s="897" t="s">
        <v>374</v>
      </c>
      <c r="BS155" s="541"/>
      <c r="BT155" s="541"/>
      <c r="BU155" s="541"/>
      <c r="BV155" s="541"/>
      <c r="BW155" s="541"/>
      <c r="BX155" s="947"/>
      <c r="BY155" s="533"/>
      <c r="BZ155" s="533"/>
      <c r="CA155" s="127" t="s">
        <v>375</v>
      </c>
      <c r="CB155" s="419" t="s">
        <v>661</v>
      </c>
    </row>
    <row r="156" spans="1:80" ht="21" x14ac:dyDescent="0.35">
      <c r="A156" s="958">
        <v>1152</v>
      </c>
      <c r="C156" s="513"/>
      <c r="D156" s="513"/>
      <c r="E156" s="513"/>
      <c r="F156" s="413">
        <v>0</v>
      </c>
      <c r="G156" s="515">
        <f t="shared" ref="G156:G165" si="109">IF(H156=0,0,IF(H156=1,1,11-H156))</f>
        <v>0</v>
      </c>
      <c r="H156" s="1060">
        <f t="shared" ref="H156:H165" si="110">MOD((VALUE(MID(TEXT(F156,"000000000000000"),15,1))*3+VALUE(MID(TEXT(F156,"000000000000000"),14,1))*7+VALUE(MID(TEXT(F156,"000000000000000"),13,1))*13+VALUE(MID(TEXT(F156,"000000000000000"),12,1))*17+VALUE(MID(TEXT(F156,"000000000000000"),11,1))*19+VALUE(MID(TEXT(F156,"000000000000000"),10,1))*23+VALUE(MID(TEXT(F156,"000000000000000"),9,1))*29+VALUE(MID(TEXT(F156,"000000000000000"),8,1))*37+VALUE(MID(TEXT(F156,"000000000000000"),7,1))*41+VALUE(MID(TEXT(F156,"000000000000000"),6,1))*43+VALUE(MID(TEXT(F156,"000000000000000"),5,1))*47+VALUE(MID(TEXT(F156,"000000000000000"),4,1))*53+VALUE(MID(TEXT(F156,"000000000000000"),3,1))*59+VALUE(MID(TEXT(F156,"000000000000000"),2,1))*67+VALUE(MID(TEXT(F156,"000000000000000"),1,1))*71),11)</f>
        <v>0</v>
      </c>
      <c r="I156" s="420">
        <f t="shared" ref="I156:I165" si="111">ROUND((((F156/100)-INT(F156/100))*100),0)</f>
        <v>0</v>
      </c>
      <c r="J156" s="420">
        <f t="shared" ref="J156:J165" si="112">ROUND((((F156/10)-INT(F156/10))*10),0)</f>
        <v>0</v>
      </c>
      <c r="K156" s="789" t="s">
        <v>12</v>
      </c>
      <c r="L156" s="789" t="s">
        <v>23</v>
      </c>
      <c r="M156" s="409" t="s">
        <v>12</v>
      </c>
      <c r="N156" s="590">
        <v>0</v>
      </c>
      <c r="Q156" s="756"/>
      <c r="R156" s="519"/>
      <c r="T156" s="525"/>
      <c r="U156" s="777">
        <v>6910</v>
      </c>
      <c r="W156" s="518" t="s">
        <v>206</v>
      </c>
      <c r="X156" s="1256" t="s">
        <v>154</v>
      </c>
      <c r="Y156" s="519">
        <v>0</v>
      </c>
      <c r="Z156" s="411">
        <v>0</v>
      </c>
      <c r="AA156" s="411">
        <v>0</v>
      </c>
      <c r="AB156" s="411">
        <v>0</v>
      </c>
      <c r="AC156" s="413">
        <f t="shared" si="106"/>
        <v>1152</v>
      </c>
      <c r="AD156" s="520">
        <f t="shared" si="108"/>
        <v>0</v>
      </c>
      <c r="AE156" s="409" t="s">
        <v>23</v>
      </c>
      <c r="AF156" s="519"/>
      <c r="AL156" s="591"/>
      <c r="AM156" s="524">
        <v>0</v>
      </c>
      <c r="AN156" s="413">
        <v>0</v>
      </c>
      <c r="AO156" s="413">
        <v>0</v>
      </c>
      <c r="AP156" s="413">
        <v>0</v>
      </c>
      <c r="AR156" s="525"/>
      <c r="AS156" s="989"/>
      <c r="AT156" s="322"/>
      <c r="AU156" s="519"/>
      <c r="AY156" s="413"/>
      <c r="AZ156" s="413"/>
      <c r="BA156" s="591"/>
      <c r="BB156" s="791"/>
      <c r="BC156" s="1179"/>
      <c r="BF156" s="1226"/>
      <c r="BG156" s="1114"/>
      <c r="BH156" s="540"/>
      <c r="BJ156" s="530"/>
      <c r="BK156" s="531"/>
      <c r="BL156" s="532"/>
      <c r="BM156" s="533">
        <v>43197</v>
      </c>
      <c r="BN156" s="125" t="s">
        <v>374</v>
      </c>
      <c r="BR156" s="897" t="s">
        <v>374</v>
      </c>
      <c r="BS156" s="541"/>
      <c r="BT156" s="541"/>
      <c r="BU156" s="541"/>
      <c r="BV156" s="541"/>
      <c r="BW156" s="541"/>
      <c r="BX156" s="947"/>
      <c r="BY156" s="533"/>
      <c r="BZ156" s="533"/>
      <c r="CA156" s="779">
        <v>379788000</v>
      </c>
      <c r="CB156" s="419" t="s">
        <v>661</v>
      </c>
    </row>
    <row r="157" spans="1:80" ht="21" x14ac:dyDescent="0.35">
      <c r="A157" s="962">
        <v>1153</v>
      </c>
      <c r="B157" s="685"/>
      <c r="C157" s="685"/>
      <c r="D157" s="685"/>
      <c r="E157" s="685"/>
      <c r="F157" s="695">
        <v>0</v>
      </c>
      <c r="G157" s="687">
        <f t="shared" si="109"/>
        <v>0</v>
      </c>
      <c r="H157" s="1066">
        <f t="shared" si="110"/>
        <v>0</v>
      </c>
      <c r="I157" s="830">
        <f t="shared" si="111"/>
        <v>0</v>
      </c>
      <c r="J157" s="830">
        <f t="shared" si="112"/>
        <v>0</v>
      </c>
      <c r="K157" s="831" t="s">
        <v>12</v>
      </c>
      <c r="L157" s="831" t="s">
        <v>23</v>
      </c>
      <c r="M157" s="688" t="s">
        <v>12</v>
      </c>
      <c r="N157" s="689">
        <v>0</v>
      </c>
      <c r="O157" s="690"/>
      <c r="P157" s="864"/>
      <c r="Q157" s="879"/>
      <c r="R157" s="694"/>
      <c r="S157" s="690"/>
      <c r="T157" s="699"/>
      <c r="U157" s="832">
        <v>90</v>
      </c>
      <c r="V157" s="688"/>
      <c r="W157" s="693" t="s">
        <v>206</v>
      </c>
      <c r="X157" s="1260" t="s">
        <v>154</v>
      </c>
      <c r="Y157" s="694">
        <v>0</v>
      </c>
      <c r="Z157" s="690">
        <v>0</v>
      </c>
      <c r="AA157" s="690">
        <v>0</v>
      </c>
      <c r="AB157" s="690">
        <v>0</v>
      </c>
      <c r="AC157" s="695">
        <f t="shared" si="106"/>
        <v>1153</v>
      </c>
      <c r="AD157" s="696">
        <f t="shared" si="108"/>
        <v>0</v>
      </c>
      <c r="AE157" s="688" t="s">
        <v>23</v>
      </c>
      <c r="AF157" s="694"/>
      <c r="AG157" s="690"/>
      <c r="AH157" s="690"/>
      <c r="AI157" s="690"/>
      <c r="AJ157" s="695"/>
      <c r="AK157" s="695"/>
      <c r="AL157" s="691"/>
      <c r="AM157" s="698">
        <v>0</v>
      </c>
      <c r="AN157" s="695">
        <v>0</v>
      </c>
      <c r="AO157" s="695">
        <v>0</v>
      </c>
      <c r="AP157" s="695">
        <v>0</v>
      </c>
      <c r="AQ157" s="690"/>
      <c r="AR157" s="699"/>
      <c r="AS157" s="990"/>
      <c r="AT157" s="851"/>
      <c r="AU157" s="694"/>
      <c r="AV157" s="690"/>
      <c r="AW157" s="690"/>
      <c r="AX157" s="690"/>
      <c r="AY157" s="695"/>
      <c r="AZ157" s="695"/>
      <c r="BA157" s="691"/>
      <c r="BB157" s="935"/>
      <c r="BC157" s="1180"/>
      <c r="BD157" s="936"/>
      <c r="BE157" s="936"/>
      <c r="BF157" s="1231"/>
      <c r="BG157" s="1115"/>
      <c r="BH157" s="706"/>
      <c r="BI157" s="690"/>
      <c r="BJ157" s="834"/>
      <c r="BK157" s="835"/>
      <c r="BL157" s="836"/>
      <c r="BM157" s="709">
        <v>43209</v>
      </c>
      <c r="BN157" s="897" t="s">
        <v>374</v>
      </c>
      <c r="BO157" s="541"/>
      <c r="BP157" s="541"/>
      <c r="BQ157" s="711"/>
      <c r="BR157" s="897" t="s">
        <v>374</v>
      </c>
      <c r="BS157" s="541"/>
      <c r="BT157" s="541"/>
      <c r="BU157" s="541"/>
      <c r="BV157" s="541"/>
      <c r="BW157" s="541"/>
      <c r="BX157" s="949"/>
      <c r="BY157" s="709"/>
      <c r="BZ157" s="709"/>
      <c r="CA157" s="895" t="s">
        <v>375</v>
      </c>
      <c r="CB157" s="419" t="s">
        <v>661</v>
      </c>
    </row>
    <row r="158" spans="1:80" ht="21" x14ac:dyDescent="0.35">
      <c r="A158" s="962">
        <v>1154</v>
      </c>
      <c r="B158" s="685"/>
      <c r="C158" s="685"/>
      <c r="D158" s="685"/>
      <c r="E158" s="685"/>
      <c r="F158" s="695">
        <v>0</v>
      </c>
      <c r="G158" s="687">
        <f t="shared" si="109"/>
        <v>0</v>
      </c>
      <c r="H158" s="1066">
        <f t="shared" si="110"/>
        <v>0</v>
      </c>
      <c r="I158" s="830">
        <f t="shared" si="111"/>
        <v>0</v>
      </c>
      <c r="J158" s="830">
        <f t="shared" si="112"/>
        <v>0</v>
      </c>
      <c r="K158" s="831" t="s">
        <v>12</v>
      </c>
      <c r="L158" s="831" t="s">
        <v>23</v>
      </c>
      <c r="M158" s="688" t="s">
        <v>12</v>
      </c>
      <c r="N158" s="689">
        <v>0</v>
      </c>
      <c r="O158" s="690"/>
      <c r="P158" s="864"/>
      <c r="Q158" s="879"/>
      <c r="R158" s="694"/>
      <c r="S158" s="690"/>
      <c r="T158" s="699"/>
      <c r="U158" s="832">
        <v>10</v>
      </c>
      <c r="V158" s="688"/>
      <c r="W158" s="693" t="s">
        <v>206</v>
      </c>
      <c r="X158" s="1260" t="s">
        <v>154</v>
      </c>
      <c r="Y158" s="694">
        <v>0</v>
      </c>
      <c r="Z158" s="690">
        <v>0</v>
      </c>
      <c r="AA158" s="690">
        <v>0</v>
      </c>
      <c r="AB158" s="690">
        <v>0</v>
      </c>
      <c r="AC158" s="695">
        <f t="shared" si="106"/>
        <v>1154</v>
      </c>
      <c r="AD158" s="696">
        <f t="shared" si="108"/>
        <v>0</v>
      </c>
      <c r="AE158" s="688" t="s">
        <v>23</v>
      </c>
      <c r="AF158" s="694"/>
      <c r="AG158" s="690"/>
      <c r="AH158" s="690"/>
      <c r="AI158" s="690"/>
      <c r="AJ158" s="695"/>
      <c r="AK158" s="695"/>
      <c r="AL158" s="691"/>
      <c r="AM158" s="698">
        <v>0</v>
      </c>
      <c r="AN158" s="695">
        <v>0</v>
      </c>
      <c r="AO158" s="695">
        <v>0</v>
      </c>
      <c r="AP158" s="695">
        <v>0</v>
      </c>
      <c r="AQ158" s="690"/>
      <c r="AR158" s="699"/>
      <c r="AS158" s="995"/>
      <c r="AT158" s="851"/>
      <c r="AU158" s="694"/>
      <c r="AV158" s="690"/>
      <c r="AW158" s="690"/>
      <c r="AX158" s="690"/>
      <c r="AY158" s="695"/>
      <c r="AZ158" s="695"/>
      <c r="BA158" s="691"/>
      <c r="BB158" s="935"/>
      <c r="BC158" s="1180"/>
      <c r="BD158" s="936"/>
      <c r="BE158" s="936"/>
      <c r="BF158" s="1231"/>
      <c r="BG158" s="1115"/>
      <c r="BH158" s="706"/>
      <c r="BI158" s="690"/>
      <c r="BJ158" s="834"/>
      <c r="BK158" s="835"/>
      <c r="BL158" s="836"/>
      <c r="BM158" s="709"/>
      <c r="BN158" s="897" t="s">
        <v>374</v>
      </c>
      <c r="BO158" s="541"/>
      <c r="BP158" s="541"/>
      <c r="BQ158" s="711"/>
      <c r="BR158" s="897" t="s">
        <v>374</v>
      </c>
      <c r="BS158" s="541"/>
      <c r="BT158" s="541"/>
      <c r="BU158" s="541"/>
      <c r="BV158" s="541"/>
      <c r="BW158" s="541"/>
      <c r="BX158" s="949"/>
      <c r="BY158" s="709"/>
      <c r="BZ158" s="709"/>
      <c r="CA158" s="937">
        <v>930953000</v>
      </c>
      <c r="CB158" s="419" t="s">
        <v>661</v>
      </c>
    </row>
    <row r="159" spans="1:80" ht="21" x14ac:dyDescent="0.35">
      <c r="A159" s="962">
        <v>1155</v>
      </c>
      <c r="B159" s="685"/>
      <c r="C159" s="685"/>
      <c r="D159" s="685"/>
      <c r="E159" s="685"/>
      <c r="F159" s="695">
        <v>0</v>
      </c>
      <c r="G159" s="687">
        <f t="shared" si="109"/>
        <v>0</v>
      </c>
      <c r="H159" s="1066">
        <f t="shared" si="110"/>
        <v>0</v>
      </c>
      <c r="I159" s="830">
        <f t="shared" si="111"/>
        <v>0</v>
      </c>
      <c r="J159" s="830">
        <f t="shared" si="112"/>
        <v>0</v>
      </c>
      <c r="K159" s="831" t="s">
        <v>12</v>
      </c>
      <c r="L159" s="831" t="s">
        <v>23</v>
      </c>
      <c r="M159" s="688" t="s">
        <v>12</v>
      </c>
      <c r="N159" s="689">
        <v>0</v>
      </c>
      <c r="O159" s="690"/>
      <c r="P159" s="864"/>
      <c r="Q159" s="879"/>
      <c r="R159" s="694"/>
      <c r="S159" s="690"/>
      <c r="T159" s="699"/>
      <c r="U159" s="832">
        <v>90</v>
      </c>
      <c r="V159" s="688"/>
      <c r="W159" s="693" t="s">
        <v>206</v>
      </c>
      <c r="X159" s="1260" t="s">
        <v>154</v>
      </c>
      <c r="Y159" s="694">
        <v>0</v>
      </c>
      <c r="Z159" s="690">
        <v>0</v>
      </c>
      <c r="AA159" s="690">
        <v>0</v>
      </c>
      <c r="AB159" s="690">
        <v>0</v>
      </c>
      <c r="AC159" s="695">
        <f t="shared" si="106"/>
        <v>1155</v>
      </c>
      <c r="AD159" s="696">
        <f t="shared" si="108"/>
        <v>0</v>
      </c>
      <c r="AE159" s="688" t="s">
        <v>23</v>
      </c>
      <c r="AF159" s="694"/>
      <c r="AG159" s="690"/>
      <c r="AH159" s="690"/>
      <c r="AI159" s="690"/>
      <c r="AJ159" s="695"/>
      <c r="AK159" s="695"/>
      <c r="AL159" s="691"/>
      <c r="AM159" s="698">
        <v>0</v>
      </c>
      <c r="AN159" s="695">
        <v>0</v>
      </c>
      <c r="AO159" s="695">
        <v>0</v>
      </c>
      <c r="AP159" s="695">
        <v>0</v>
      </c>
      <c r="AQ159" s="690"/>
      <c r="AR159" s="699"/>
      <c r="AS159" s="995"/>
      <c r="AT159" s="851"/>
      <c r="AU159" s="694"/>
      <c r="AV159" s="690"/>
      <c r="AW159" s="690"/>
      <c r="AX159" s="690"/>
      <c r="AY159" s="695"/>
      <c r="AZ159" s="695"/>
      <c r="BA159" s="691"/>
      <c r="BB159" s="935"/>
      <c r="BC159" s="1180"/>
      <c r="BD159" s="936"/>
      <c r="BE159" s="936"/>
      <c r="BF159" s="1231"/>
      <c r="BG159" s="1115"/>
      <c r="BH159" s="706"/>
      <c r="BI159" s="690"/>
      <c r="BJ159" s="834"/>
      <c r="BK159" s="835"/>
      <c r="BL159" s="836"/>
      <c r="BM159" s="709"/>
      <c r="BN159" s="897" t="s">
        <v>374</v>
      </c>
      <c r="BO159" s="541"/>
      <c r="BP159" s="541"/>
      <c r="BQ159" s="711"/>
      <c r="BR159" s="897" t="s">
        <v>374</v>
      </c>
      <c r="BS159" s="541"/>
      <c r="BT159" s="541"/>
      <c r="BU159" s="541"/>
      <c r="BV159" s="541"/>
      <c r="BW159" s="541"/>
      <c r="BX159" s="949"/>
      <c r="BY159" s="709"/>
      <c r="BZ159" s="709"/>
      <c r="CA159" s="937">
        <v>819978000</v>
      </c>
      <c r="CB159" s="419" t="s">
        <v>661</v>
      </c>
    </row>
    <row r="160" spans="1:80" ht="21" x14ac:dyDescent="0.35">
      <c r="A160" s="962">
        <v>1156</v>
      </c>
      <c r="B160" s="685"/>
      <c r="C160" s="685"/>
      <c r="D160" s="685"/>
      <c r="E160" s="685"/>
      <c r="F160" s="695">
        <v>0</v>
      </c>
      <c r="G160" s="687">
        <f t="shared" si="109"/>
        <v>0</v>
      </c>
      <c r="H160" s="1066">
        <f t="shared" si="110"/>
        <v>0</v>
      </c>
      <c r="I160" s="830">
        <f t="shared" si="111"/>
        <v>0</v>
      </c>
      <c r="J160" s="830">
        <f t="shared" si="112"/>
        <v>0</v>
      </c>
      <c r="K160" s="831" t="s">
        <v>12</v>
      </c>
      <c r="L160" s="831" t="s">
        <v>23</v>
      </c>
      <c r="M160" s="688" t="s">
        <v>12</v>
      </c>
      <c r="N160" s="689">
        <v>0</v>
      </c>
      <c r="O160" s="690"/>
      <c r="P160" s="864"/>
      <c r="Q160" s="879"/>
      <c r="R160" s="694"/>
      <c r="S160" s="690"/>
      <c r="T160" s="699"/>
      <c r="U160" s="832">
        <v>90</v>
      </c>
      <c r="V160" s="688"/>
      <c r="W160" s="693" t="s">
        <v>206</v>
      </c>
      <c r="X160" s="1260" t="s">
        <v>154</v>
      </c>
      <c r="Y160" s="694">
        <v>0</v>
      </c>
      <c r="Z160" s="690">
        <v>0</v>
      </c>
      <c r="AA160" s="690">
        <v>0</v>
      </c>
      <c r="AB160" s="690">
        <v>0</v>
      </c>
      <c r="AC160" s="695">
        <f t="shared" si="106"/>
        <v>1156</v>
      </c>
      <c r="AD160" s="696">
        <f t="shared" si="108"/>
        <v>0</v>
      </c>
      <c r="AE160" s="688" t="s">
        <v>23</v>
      </c>
      <c r="AF160" s="694"/>
      <c r="AG160" s="690"/>
      <c r="AH160" s="690"/>
      <c r="AI160" s="690"/>
      <c r="AJ160" s="695"/>
      <c r="AK160" s="695"/>
      <c r="AL160" s="691"/>
      <c r="AM160" s="698">
        <v>0</v>
      </c>
      <c r="AN160" s="695">
        <v>0</v>
      </c>
      <c r="AO160" s="695">
        <v>0</v>
      </c>
      <c r="AP160" s="695">
        <v>0</v>
      </c>
      <c r="AQ160" s="690"/>
      <c r="AR160" s="699"/>
      <c r="AS160" s="995"/>
      <c r="AT160" s="851"/>
      <c r="AU160" s="694"/>
      <c r="AV160" s="690"/>
      <c r="AW160" s="690"/>
      <c r="AX160" s="690"/>
      <c r="AY160" s="695"/>
      <c r="AZ160" s="695"/>
      <c r="BA160" s="691"/>
      <c r="BB160" s="935"/>
      <c r="BC160" s="1180"/>
      <c r="BD160" s="936"/>
      <c r="BE160" s="936"/>
      <c r="BF160" s="1231"/>
      <c r="BG160" s="1115"/>
      <c r="BH160" s="706"/>
      <c r="BI160" s="690"/>
      <c r="BJ160" s="834"/>
      <c r="BK160" s="835"/>
      <c r="BL160" s="836"/>
      <c r="BM160" s="709"/>
      <c r="BN160" s="897" t="s">
        <v>374</v>
      </c>
      <c r="BO160" s="541"/>
      <c r="BP160" s="541"/>
      <c r="BQ160" s="711"/>
      <c r="BR160" s="897" t="s">
        <v>374</v>
      </c>
      <c r="BS160" s="541"/>
      <c r="BT160" s="541"/>
      <c r="BU160" s="541"/>
      <c r="BV160" s="541"/>
      <c r="BW160" s="541"/>
      <c r="BX160" s="949"/>
      <c r="BY160" s="709"/>
      <c r="BZ160" s="709"/>
      <c r="CA160" s="937">
        <v>977784000</v>
      </c>
      <c r="CB160" s="419" t="s">
        <v>661</v>
      </c>
    </row>
    <row r="161" spans="1:80" ht="20.25" x14ac:dyDescent="0.3">
      <c r="A161" s="958">
        <v>1157</v>
      </c>
      <c r="C161" s="513"/>
      <c r="D161" s="513"/>
      <c r="E161" s="513"/>
      <c r="F161" s="413">
        <v>0</v>
      </c>
      <c r="G161" s="515">
        <f t="shared" si="109"/>
        <v>0</v>
      </c>
      <c r="H161" s="1060">
        <f t="shared" si="110"/>
        <v>0</v>
      </c>
      <c r="I161" s="420">
        <f t="shared" si="111"/>
        <v>0</v>
      </c>
      <c r="J161" s="420">
        <f t="shared" si="112"/>
        <v>0</v>
      </c>
      <c r="K161" s="789" t="s">
        <v>12</v>
      </c>
      <c r="L161" s="789" t="s">
        <v>23</v>
      </c>
      <c r="M161" s="409" t="s">
        <v>12</v>
      </c>
      <c r="N161" s="590">
        <v>0</v>
      </c>
      <c r="Q161" s="756"/>
      <c r="R161" s="519"/>
      <c r="T161" s="525"/>
      <c r="U161" s="777">
        <v>90</v>
      </c>
      <c r="W161" s="518" t="s">
        <v>206</v>
      </c>
      <c r="X161" s="1256" t="s">
        <v>154</v>
      </c>
      <c r="Y161" s="519">
        <v>0</v>
      </c>
      <c r="Z161" s="411">
        <v>0</v>
      </c>
      <c r="AA161" s="411">
        <v>0</v>
      </c>
      <c r="AB161" s="411">
        <v>0</v>
      </c>
      <c r="AC161" s="413">
        <f t="shared" si="106"/>
        <v>1157</v>
      </c>
      <c r="AD161" s="520">
        <f t="shared" si="108"/>
        <v>0</v>
      </c>
      <c r="AE161" s="409" t="s">
        <v>23</v>
      </c>
      <c r="AF161" s="519"/>
      <c r="AL161" s="591"/>
      <c r="AM161" s="524">
        <v>0</v>
      </c>
      <c r="AN161" s="413">
        <v>0</v>
      </c>
      <c r="AO161" s="413">
        <v>0</v>
      </c>
      <c r="AP161" s="413">
        <v>0</v>
      </c>
      <c r="AR161" s="525"/>
      <c r="AT161" s="322"/>
      <c r="AU161" s="519"/>
      <c r="AY161" s="413"/>
      <c r="AZ161" s="413"/>
      <c r="BA161" s="591"/>
      <c r="BB161" s="791"/>
      <c r="BC161" s="1179"/>
      <c r="BF161" s="1226"/>
      <c r="BG161" s="1114"/>
      <c r="BH161" s="1103"/>
      <c r="BJ161" s="530"/>
      <c r="BK161" s="531"/>
      <c r="BL161" s="532"/>
      <c r="BM161" s="533"/>
      <c r="BN161" s="125" t="s">
        <v>374</v>
      </c>
      <c r="BR161" s="897" t="s">
        <v>374</v>
      </c>
      <c r="BS161" s="541"/>
      <c r="BT161" s="541"/>
      <c r="BU161" s="541"/>
      <c r="BV161" s="541"/>
      <c r="BW161" s="541"/>
      <c r="BX161" s="947"/>
      <c r="BY161" s="533"/>
      <c r="BZ161" s="533"/>
      <c r="CA161" s="779">
        <v>340679000</v>
      </c>
      <c r="CB161" s="419" t="s">
        <v>661</v>
      </c>
    </row>
    <row r="162" spans="1:80" ht="21" x14ac:dyDescent="0.35">
      <c r="A162" s="958">
        <v>1159</v>
      </c>
      <c r="B162" s="814"/>
      <c r="C162" s="513"/>
      <c r="D162" s="513"/>
      <c r="E162" s="513"/>
      <c r="F162" s="413">
        <v>0</v>
      </c>
      <c r="G162" s="515">
        <f t="shared" si="109"/>
        <v>0</v>
      </c>
      <c r="H162" s="1060">
        <f t="shared" si="110"/>
        <v>0</v>
      </c>
      <c r="I162" s="420">
        <f t="shared" si="111"/>
        <v>0</v>
      </c>
      <c r="J162" s="420">
        <f t="shared" si="112"/>
        <v>0</v>
      </c>
      <c r="K162" s="789" t="s">
        <v>12</v>
      </c>
      <c r="L162" s="789" t="s">
        <v>23</v>
      </c>
      <c r="M162" s="409" t="s">
        <v>12</v>
      </c>
      <c r="N162" s="590">
        <v>0</v>
      </c>
      <c r="Q162" s="756"/>
      <c r="R162" s="519"/>
      <c r="T162" s="525"/>
      <c r="U162" s="777"/>
      <c r="W162" s="518" t="s">
        <v>206</v>
      </c>
      <c r="X162" s="1256" t="s">
        <v>154</v>
      </c>
      <c r="Y162" s="519">
        <v>0</v>
      </c>
      <c r="Z162" s="411">
        <v>0</v>
      </c>
      <c r="AA162" s="411">
        <v>0</v>
      </c>
      <c r="AB162" s="411">
        <v>0</v>
      </c>
      <c r="AC162" s="413">
        <f t="shared" si="106"/>
        <v>1159</v>
      </c>
      <c r="AD162" s="520">
        <f t="shared" si="108"/>
        <v>0</v>
      </c>
      <c r="AE162" s="409" t="s">
        <v>23</v>
      </c>
      <c r="AF162" s="519"/>
      <c r="AL162" s="591"/>
      <c r="AM162" s="524">
        <v>0</v>
      </c>
      <c r="AN162" s="413">
        <v>0</v>
      </c>
      <c r="AO162" s="413">
        <v>0</v>
      </c>
      <c r="AP162" s="413">
        <v>0</v>
      </c>
      <c r="AR162" s="525"/>
      <c r="AT162" s="322"/>
      <c r="AU162" s="519"/>
      <c r="AY162" s="413"/>
      <c r="AZ162" s="413"/>
      <c r="BA162" s="591"/>
      <c r="BB162" s="791"/>
      <c r="BC162" s="1179"/>
      <c r="BF162" s="1226"/>
      <c r="BG162" s="1114"/>
      <c r="BH162" s="940"/>
      <c r="BJ162" s="530"/>
      <c r="BK162" s="531"/>
      <c r="BL162" s="532"/>
      <c r="BM162" s="533"/>
      <c r="BN162" s="125" t="s">
        <v>374</v>
      </c>
      <c r="BR162" s="897" t="s">
        <v>374</v>
      </c>
      <c r="BS162" s="541"/>
      <c r="BT162" s="541"/>
      <c r="BU162" s="541"/>
      <c r="BV162" s="541"/>
      <c r="BW162" s="541"/>
      <c r="BX162" s="947"/>
      <c r="BY162" s="533"/>
      <c r="BZ162" s="533"/>
      <c r="CA162" s="779">
        <v>0</v>
      </c>
      <c r="CB162" s="419" t="s">
        <v>661</v>
      </c>
    </row>
    <row r="163" spans="1:80" ht="21" x14ac:dyDescent="0.35">
      <c r="A163" s="962">
        <v>1160</v>
      </c>
      <c r="B163" s="685"/>
      <c r="C163" s="685"/>
      <c r="D163" s="685"/>
      <c r="E163" s="685"/>
      <c r="F163" s="695">
        <v>0</v>
      </c>
      <c r="G163" s="687">
        <f t="shared" si="109"/>
        <v>0</v>
      </c>
      <c r="H163" s="1066">
        <f t="shared" si="110"/>
        <v>0</v>
      </c>
      <c r="I163" s="830">
        <f t="shared" si="111"/>
        <v>0</v>
      </c>
      <c r="J163" s="830">
        <f t="shared" si="112"/>
        <v>0</v>
      </c>
      <c r="K163" s="831" t="s">
        <v>12</v>
      </c>
      <c r="L163" s="831" t="s">
        <v>23</v>
      </c>
      <c r="M163" s="688" t="s">
        <v>12</v>
      </c>
      <c r="N163" s="689">
        <v>0</v>
      </c>
      <c r="O163" s="690"/>
      <c r="P163" s="864"/>
      <c r="Q163" s="879"/>
      <c r="R163" s="694"/>
      <c r="S163" s="690"/>
      <c r="T163" s="699"/>
      <c r="U163" s="832">
        <v>10</v>
      </c>
      <c r="V163" s="688"/>
      <c r="W163" s="693" t="s">
        <v>206</v>
      </c>
      <c r="X163" s="1260" t="s">
        <v>154</v>
      </c>
      <c r="Y163" s="694">
        <v>0</v>
      </c>
      <c r="Z163" s="690">
        <v>0</v>
      </c>
      <c r="AA163" s="690">
        <v>0</v>
      </c>
      <c r="AB163" s="690">
        <v>0</v>
      </c>
      <c r="AC163" s="695">
        <f t="shared" si="106"/>
        <v>1160</v>
      </c>
      <c r="AD163" s="696">
        <f t="shared" si="108"/>
        <v>0</v>
      </c>
      <c r="AE163" s="688" t="s">
        <v>23</v>
      </c>
      <c r="AF163" s="694"/>
      <c r="AG163" s="690"/>
      <c r="AH163" s="690"/>
      <c r="AI163" s="690"/>
      <c r="AJ163" s="695"/>
      <c r="AK163" s="695"/>
      <c r="AL163" s="691"/>
      <c r="AM163" s="698">
        <v>0</v>
      </c>
      <c r="AN163" s="695">
        <v>0</v>
      </c>
      <c r="AO163" s="695">
        <v>0</v>
      </c>
      <c r="AP163" s="695">
        <v>0</v>
      </c>
      <c r="AQ163" s="690"/>
      <c r="AR163" s="699"/>
      <c r="AS163" s="995"/>
      <c r="AT163" s="851"/>
      <c r="AU163" s="694"/>
      <c r="AV163" s="690"/>
      <c r="AW163" s="690"/>
      <c r="AX163" s="690"/>
      <c r="AY163" s="695"/>
      <c r="AZ163" s="695"/>
      <c r="BA163" s="691"/>
      <c r="BB163" s="935"/>
      <c r="BC163" s="1180"/>
      <c r="BD163" s="936"/>
      <c r="BE163" s="936"/>
      <c r="BF163" s="1231"/>
      <c r="BG163" s="1115"/>
      <c r="BH163" s="706"/>
      <c r="BI163" s="690"/>
      <c r="BJ163" s="834"/>
      <c r="BK163" s="835"/>
      <c r="BL163" s="836"/>
      <c r="BM163" s="709"/>
      <c r="BN163" s="897" t="s">
        <v>374</v>
      </c>
      <c r="BO163" s="541"/>
      <c r="BP163" s="541"/>
      <c r="BQ163" s="711"/>
      <c r="BR163" s="897" t="s">
        <v>374</v>
      </c>
      <c r="BS163" s="541"/>
      <c r="BT163" s="541"/>
      <c r="BU163" s="541"/>
      <c r="BV163" s="541"/>
      <c r="BW163" s="541"/>
      <c r="BX163" s="949"/>
      <c r="BY163" s="709"/>
      <c r="BZ163" s="709"/>
      <c r="CA163" s="937" t="s">
        <v>505</v>
      </c>
      <c r="CB163" s="419" t="s">
        <v>661</v>
      </c>
    </row>
    <row r="164" spans="1:80" ht="20.25" x14ac:dyDescent="0.3">
      <c r="A164" s="958">
        <v>1161</v>
      </c>
      <c r="C164" s="513"/>
      <c r="D164" s="513"/>
      <c r="E164" s="513"/>
      <c r="F164" s="413">
        <v>0</v>
      </c>
      <c r="G164" s="515">
        <f t="shared" si="109"/>
        <v>0</v>
      </c>
      <c r="H164" s="1060">
        <f t="shared" si="110"/>
        <v>0</v>
      </c>
      <c r="I164" s="420">
        <f t="shared" si="111"/>
        <v>0</v>
      </c>
      <c r="J164" s="420">
        <f t="shared" si="112"/>
        <v>0</v>
      </c>
      <c r="K164" s="789" t="s">
        <v>12</v>
      </c>
      <c r="L164" s="789" t="s">
        <v>23</v>
      </c>
      <c r="M164" s="409" t="s">
        <v>12</v>
      </c>
      <c r="N164" s="590">
        <v>0</v>
      </c>
      <c r="Q164" s="756"/>
      <c r="R164" s="519"/>
      <c r="T164" s="525"/>
      <c r="U164" s="777">
        <v>90</v>
      </c>
      <c r="W164" s="518" t="s">
        <v>206</v>
      </c>
      <c r="X164" s="1256" t="s">
        <v>154</v>
      </c>
      <c r="Y164" s="519">
        <v>0</v>
      </c>
      <c r="Z164" s="411">
        <v>0</v>
      </c>
      <c r="AA164" s="411">
        <v>0</v>
      </c>
      <c r="AB164" s="411">
        <v>0</v>
      </c>
      <c r="AC164" s="413">
        <f t="shared" si="106"/>
        <v>1161</v>
      </c>
      <c r="AD164" s="520">
        <f t="shared" si="108"/>
        <v>0</v>
      </c>
      <c r="AE164" s="409" t="s">
        <v>23</v>
      </c>
      <c r="AF164" s="519"/>
      <c r="AL164" s="591"/>
      <c r="AM164" s="524">
        <v>0</v>
      </c>
      <c r="AN164" s="413">
        <v>0</v>
      </c>
      <c r="AO164" s="413">
        <v>0</v>
      </c>
      <c r="AP164" s="413">
        <v>0</v>
      </c>
      <c r="AR164" s="525"/>
      <c r="AT164" s="322"/>
      <c r="AU164" s="519"/>
      <c r="AY164" s="413"/>
      <c r="AZ164" s="413"/>
      <c r="BA164" s="591"/>
      <c r="BB164" s="791"/>
      <c r="BC164" s="1179"/>
      <c r="BF164" s="1226"/>
      <c r="BG164" s="1114"/>
      <c r="BH164" s="1103"/>
      <c r="BJ164" s="530"/>
      <c r="BK164" s="531"/>
      <c r="BL164" s="532"/>
      <c r="BM164" s="533"/>
      <c r="BN164" s="125" t="s">
        <v>374</v>
      </c>
      <c r="BR164" s="897" t="s">
        <v>374</v>
      </c>
      <c r="BS164" s="541"/>
      <c r="BT164" s="541"/>
      <c r="BU164" s="541"/>
      <c r="BV164" s="541"/>
      <c r="BW164" s="541"/>
      <c r="BX164" s="947"/>
      <c r="BY164" s="533"/>
      <c r="BZ164" s="533"/>
      <c r="CA164" s="779">
        <v>0</v>
      </c>
      <c r="CB164" s="419" t="s">
        <v>661</v>
      </c>
    </row>
    <row r="165" spans="1:80" ht="21" x14ac:dyDescent="0.35">
      <c r="A165" s="958">
        <v>1162</v>
      </c>
      <c r="C165" s="513"/>
      <c r="D165" s="513"/>
      <c r="E165" s="513"/>
      <c r="F165" s="413">
        <v>0</v>
      </c>
      <c r="G165" s="515">
        <f t="shared" si="109"/>
        <v>0</v>
      </c>
      <c r="H165" s="1060">
        <f t="shared" si="110"/>
        <v>0</v>
      </c>
      <c r="I165" s="420">
        <f t="shared" si="111"/>
        <v>0</v>
      </c>
      <c r="J165" s="420">
        <f t="shared" si="112"/>
        <v>0</v>
      </c>
      <c r="K165" s="789" t="s">
        <v>12</v>
      </c>
      <c r="L165" s="789" t="s">
        <v>23</v>
      </c>
      <c r="M165" s="409" t="s">
        <v>12</v>
      </c>
      <c r="N165" s="590">
        <v>0</v>
      </c>
      <c r="Q165" s="756"/>
      <c r="R165" s="519"/>
      <c r="T165" s="525"/>
      <c r="U165" s="777">
        <v>90</v>
      </c>
      <c r="W165" s="518" t="s">
        <v>206</v>
      </c>
      <c r="X165" s="1256" t="s">
        <v>154</v>
      </c>
      <c r="Y165" s="519">
        <v>0</v>
      </c>
      <c r="Z165" s="411">
        <v>0</v>
      </c>
      <c r="AA165" s="411">
        <v>0</v>
      </c>
      <c r="AB165" s="411">
        <v>0</v>
      </c>
      <c r="AC165" s="413">
        <f t="shared" si="106"/>
        <v>1162</v>
      </c>
      <c r="AD165" s="520">
        <f t="shared" si="108"/>
        <v>0</v>
      </c>
      <c r="AE165" s="409" t="s">
        <v>23</v>
      </c>
      <c r="AF165" s="519"/>
      <c r="AL165" s="591"/>
      <c r="AM165" s="524">
        <v>0</v>
      </c>
      <c r="AN165" s="413">
        <v>0</v>
      </c>
      <c r="AO165" s="413">
        <v>0</v>
      </c>
      <c r="AP165" s="413">
        <v>0</v>
      </c>
      <c r="AR165" s="525"/>
      <c r="AT165" s="526"/>
      <c r="AU165" s="519"/>
      <c r="AY165" s="413"/>
      <c r="AZ165" s="413"/>
      <c r="BA165" s="591"/>
      <c r="BB165" s="791"/>
      <c r="BC165" s="1179"/>
      <c r="BF165" s="1226"/>
      <c r="BG165" s="1114"/>
      <c r="BH165" s="540"/>
      <c r="BJ165" s="530"/>
      <c r="BK165" s="531"/>
      <c r="BL165" s="532"/>
      <c r="BM165" s="533"/>
      <c r="BN165" s="125" t="s">
        <v>374</v>
      </c>
      <c r="BR165" s="897" t="s">
        <v>374</v>
      </c>
      <c r="BS165" s="541"/>
      <c r="BT165" s="541"/>
      <c r="BU165" s="541"/>
      <c r="BV165" s="541"/>
      <c r="BW165" s="541"/>
      <c r="BX165" s="947"/>
      <c r="BY165" s="533"/>
      <c r="BZ165" s="533"/>
      <c r="CA165" s="779">
        <v>261545000</v>
      </c>
      <c r="CB165" s="419" t="s">
        <v>661</v>
      </c>
    </row>
    <row r="166" spans="1:80" ht="21" x14ac:dyDescent="0.35">
      <c r="A166" s="958">
        <v>1163</v>
      </c>
      <c r="C166" s="513"/>
      <c r="D166" s="513"/>
      <c r="E166" s="513"/>
      <c r="F166" s="413">
        <v>0</v>
      </c>
      <c r="G166" s="515">
        <f t="shared" ref="G166:G188" si="113">IF(H166=0,0,IF(H166=1,1,11-H166))</f>
        <v>0</v>
      </c>
      <c r="H166" s="1060">
        <f t="shared" ref="H166:H180" si="114">MOD((VALUE(MID(TEXT(F166,"000000000000000"),15,1))*3+VALUE(MID(TEXT(F166,"000000000000000"),14,1))*7+VALUE(MID(TEXT(F166,"000000000000000"),13,1))*13+VALUE(MID(TEXT(F166,"000000000000000"),12,1))*17+VALUE(MID(TEXT(F166,"000000000000000"),11,1))*19+VALUE(MID(TEXT(F166,"000000000000000"),10,1))*23+VALUE(MID(TEXT(F166,"000000000000000"),9,1))*29+VALUE(MID(TEXT(F166,"000000000000000"),8,1))*37+VALUE(MID(TEXT(F166,"000000000000000"),7,1))*41+VALUE(MID(TEXT(F166,"000000000000000"),6,1))*43+VALUE(MID(TEXT(F166,"000000000000000"),5,1))*47+VALUE(MID(TEXT(F166,"000000000000000"),4,1))*53+VALUE(MID(TEXT(F166,"000000000000000"),3,1))*59+VALUE(MID(TEXT(F166,"000000000000000"),2,1))*67+VALUE(MID(TEXT(F166,"000000000000000"),1,1))*71),11)</f>
        <v>0</v>
      </c>
      <c r="I166" s="420">
        <f t="shared" ref="I166:I180" si="115">ROUND((((F166/100)-INT(F166/100))*100),0)</f>
        <v>0</v>
      </c>
      <c r="J166" s="420">
        <f t="shared" ref="J166:J180" si="116">ROUND((((F166/10)-INT(F166/10))*10),0)</f>
        <v>0</v>
      </c>
      <c r="K166" s="789" t="s">
        <v>12</v>
      </c>
      <c r="L166" s="789" t="s">
        <v>23</v>
      </c>
      <c r="M166" s="409" t="s">
        <v>12</v>
      </c>
      <c r="N166" s="590">
        <v>0</v>
      </c>
      <c r="Q166" s="756"/>
      <c r="R166" s="519"/>
      <c r="T166" s="525"/>
      <c r="U166" s="777">
        <v>10</v>
      </c>
      <c r="W166" s="518" t="s">
        <v>206</v>
      </c>
      <c r="X166" s="1256" t="s">
        <v>154</v>
      </c>
      <c r="Y166" s="519">
        <v>0</v>
      </c>
      <c r="Z166" s="411">
        <v>0</v>
      </c>
      <c r="AA166" s="411">
        <v>0</v>
      </c>
      <c r="AB166" s="411">
        <v>0</v>
      </c>
      <c r="AC166" s="413">
        <f t="shared" si="106"/>
        <v>1163</v>
      </c>
      <c r="AD166" s="520">
        <f t="shared" ref="AD166:AD177" si="117">+F166</f>
        <v>0</v>
      </c>
      <c r="AE166" s="409" t="s">
        <v>23</v>
      </c>
      <c r="AF166" s="519"/>
      <c r="AL166" s="591"/>
      <c r="AM166" s="524">
        <v>0</v>
      </c>
      <c r="AN166" s="413">
        <v>0</v>
      </c>
      <c r="AO166" s="413">
        <v>0</v>
      </c>
      <c r="AP166" s="413">
        <v>0</v>
      </c>
      <c r="AR166" s="525"/>
      <c r="AT166" s="526"/>
      <c r="AU166" s="519"/>
      <c r="AY166" s="413"/>
      <c r="AZ166" s="413"/>
      <c r="BA166" s="591"/>
      <c r="BB166" s="791"/>
      <c r="BC166" s="1179"/>
      <c r="BF166" s="1226"/>
      <c r="BG166" s="1114"/>
      <c r="BH166" s="540"/>
      <c r="BJ166" s="530"/>
      <c r="BK166" s="531"/>
      <c r="BL166" s="532"/>
      <c r="BM166" s="533"/>
      <c r="BN166" s="125" t="s">
        <v>374</v>
      </c>
      <c r="BR166" s="897" t="s">
        <v>374</v>
      </c>
      <c r="BS166" s="541"/>
      <c r="BT166" s="541"/>
      <c r="BU166" s="541"/>
      <c r="BV166" s="541"/>
      <c r="BW166" s="541"/>
      <c r="BX166" s="947"/>
      <c r="BY166" s="533"/>
      <c r="BZ166" s="533"/>
      <c r="CA166" s="779">
        <v>263796000</v>
      </c>
      <c r="CB166" s="419" t="s">
        <v>661</v>
      </c>
    </row>
    <row r="167" spans="1:80" ht="21" x14ac:dyDescent="0.35">
      <c r="A167" s="958">
        <v>1164</v>
      </c>
      <c r="C167" s="814"/>
      <c r="D167" s="513"/>
      <c r="E167" s="513"/>
      <c r="F167" s="413">
        <v>0</v>
      </c>
      <c r="G167" s="515">
        <f t="shared" si="113"/>
        <v>0</v>
      </c>
      <c r="H167" s="1060">
        <f t="shared" si="114"/>
        <v>0</v>
      </c>
      <c r="I167" s="420">
        <f t="shared" si="115"/>
        <v>0</v>
      </c>
      <c r="J167" s="420">
        <f t="shared" si="116"/>
        <v>0</v>
      </c>
      <c r="K167" s="789" t="s">
        <v>12</v>
      </c>
      <c r="L167" s="789" t="s">
        <v>23</v>
      </c>
      <c r="M167" s="409" t="s">
        <v>12</v>
      </c>
      <c r="N167" s="590">
        <v>0</v>
      </c>
      <c r="Q167" s="756"/>
      <c r="R167" s="519"/>
      <c r="T167" s="525"/>
      <c r="U167" s="777">
        <v>10</v>
      </c>
      <c r="W167" s="518" t="s">
        <v>206</v>
      </c>
      <c r="X167" s="1256" t="s">
        <v>154</v>
      </c>
      <c r="Y167" s="519">
        <v>0</v>
      </c>
      <c r="Z167" s="411">
        <v>0</v>
      </c>
      <c r="AA167" s="411">
        <v>0</v>
      </c>
      <c r="AB167" s="411">
        <v>0</v>
      </c>
      <c r="AC167" s="413">
        <f t="shared" ref="AC167:AC177" si="118">+A167</f>
        <v>1164</v>
      </c>
      <c r="AD167" s="520">
        <f t="shared" si="117"/>
        <v>0</v>
      </c>
      <c r="AE167" s="409" t="s">
        <v>23</v>
      </c>
      <c r="AF167" s="519"/>
      <c r="AL167" s="591"/>
      <c r="AM167" s="524">
        <v>0</v>
      </c>
      <c r="AN167" s="413">
        <v>0</v>
      </c>
      <c r="AO167" s="413">
        <v>0</v>
      </c>
      <c r="AP167" s="413">
        <v>0</v>
      </c>
      <c r="AR167" s="525"/>
      <c r="AT167" s="526"/>
      <c r="AU167" s="519"/>
      <c r="AY167" s="413"/>
      <c r="AZ167" s="413"/>
      <c r="BA167" s="591"/>
      <c r="BB167" s="76"/>
      <c r="BC167" s="1179"/>
      <c r="BF167" s="1226"/>
      <c r="BG167" s="1114"/>
      <c r="BH167" s="540"/>
      <c r="BJ167" s="530"/>
      <c r="BK167" s="531"/>
      <c r="BL167" s="532"/>
      <c r="BM167" s="533"/>
      <c r="BN167" s="125" t="s">
        <v>374</v>
      </c>
      <c r="BR167" s="897" t="s">
        <v>374</v>
      </c>
      <c r="BS167" s="541"/>
      <c r="BT167" s="541"/>
      <c r="BU167" s="541"/>
      <c r="BV167" s="541"/>
      <c r="BW167" s="541"/>
      <c r="BX167" s="947"/>
      <c r="BY167" s="533"/>
      <c r="BZ167" s="533"/>
      <c r="CA167" s="779" t="s">
        <v>505</v>
      </c>
      <c r="CB167" s="419" t="s">
        <v>661</v>
      </c>
    </row>
    <row r="168" spans="1:80" ht="21" x14ac:dyDescent="0.35">
      <c r="A168" s="958">
        <v>1165</v>
      </c>
      <c r="C168" s="513"/>
      <c r="D168" s="513"/>
      <c r="E168" s="513"/>
      <c r="F168" s="413">
        <v>0</v>
      </c>
      <c r="G168" s="515">
        <f t="shared" si="113"/>
        <v>0</v>
      </c>
      <c r="H168" s="1060">
        <f t="shared" si="114"/>
        <v>0</v>
      </c>
      <c r="I168" s="420">
        <f t="shared" si="115"/>
        <v>0</v>
      </c>
      <c r="J168" s="420">
        <f t="shared" si="116"/>
        <v>0</v>
      </c>
      <c r="K168" s="789" t="s">
        <v>12</v>
      </c>
      <c r="L168" s="789" t="s">
        <v>23</v>
      </c>
      <c r="M168" s="409" t="s">
        <v>12</v>
      </c>
      <c r="N168" s="590">
        <v>0</v>
      </c>
      <c r="Q168" s="756"/>
      <c r="R168" s="519"/>
      <c r="T168" s="525"/>
      <c r="U168" s="777">
        <v>10</v>
      </c>
      <c r="W168" s="518" t="s">
        <v>206</v>
      </c>
      <c r="X168" s="1256" t="s">
        <v>154</v>
      </c>
      <c r="Y168" s="519">
        <v>0</v>
      </c>
      <c r="Z168" s="411">
        <v>0</v>
      </c>
      <c r="AA168" s="411">
        <v>0</v>
      </c>
      <c r="AB168" s="411">
        <v>0</v>
      </c>
      <c r="AC168" s="413">
        <f t="shared" si="118"/>
        <v>1165</v>
      </c>
      <c r="AD168" s="520">
        <f t="shared" si="117"/>
        <v>0</v>
      </c>
      <c r="AE168" s="409" t="s">
        <v>23</v>
      </c>
      <c r="AF168" s="519"/>
      <c r="AL168" s="591"/>
      <c r="AM168" s="524">
        <v>0</v>
      </c>
      <c r="AN168" s="413">
        <v>0</v>
      </c>
      <c r="AO168" s="413">
        <v>0</v>
      </c>
      <c r="AP168" s="413">
        <v>0</v>
      </c>
      <c r="AR168" s="525"/>
      <c r="AS168" s="989"/>
      <c r="AT168" s="322"/>
      <c r="AU168" s="519"/>
      <c r="AY168" s="413"/>
      <c r="AZ168" s="413"/>
      <c r="BA168" s="591"/>
      <c r="BB168" s="791"/>
      <c r="BC168" s="1179"/>
      <c r="BF168" s="1226"/>
      <c r="BG168" s="1114"/>
      <c r="BH168" s="540"/>
      <c r="BJ168" s="530"/>
      <c r="BK168" s="531"/>
      <c r="BL168" s="532"/>
      <c r="BM168" s="533"/>
      <c r="BN168" s="125" t="s">
        <v>374</v>
      </c>
      <c r="BR168" s="897" t="s">
        <v>374</v>
      </c>
      <c r="BS168" s="541"/>
      <c r="BT168" s="541"/>
      <c r="BU168" s="541"/>
      <c r="BV168" s="541"/>
      <c r="BW168" s="541"/>
      <c r="BX168" s="947"/>
      <c r="BY168" s="533"/>
      <c r="BZ168" s="533"/>
      <c r="CA168" s="779">
        <v>239626000</v>
      </c>
      <c r="CB168" s="419" t="s">
        <v>661</v>
      </c>
    </row>
    <row r="169" spans="1:80" ht="21" x14ac:dyDescent="0.35">
      <c r="A169" s="958">
        <v>1166</v>
      </c>
      <c r="C169" s="513"/>
      <c r="D169" s="513"/>
      <c r="E169" s="513"/>
      <c r="F169" s="413">
        <v>0</v>
      </c>
      <c r="G169" s="515">
        <f t="shared" si="113"/>
        <v>0</v>
      </c>
      <c r="H169" s="1060">
        <f t="shared" si="114"/>
        <v>0</v>
      </c>
      <c r="I169" s="420">
        <f t="shared" si="115"/>
        <v>0</v>
      </c>
      <c r="J169" s="420">
        <f t="shared" si="116"/>
        <v>0</v>
      </c>
      <c r="K169" s="789" t="s">
        <v>12</v>
      </c>
      <c r="L169" s="789" t="s">
        <v>23</v>
      </c>
      <c r="M169" s="409" t="s">
        <v>12</v>
      </c>
      <c r="N169" s="590">
        <v>0</v>
      </c>
      <c r="Q169" s="756"/>
      <c r="R169" s="519"/>
      <c r="T169" s="525"/>
      <c r="U169" s="777">
        <v>90</v>
      </c>
      <c r="W169" s="518" t="s">
        <v>206</v>
      </c>
      <c r="X169" s="1256" t="s">
        <v>154</v>
      </c>
      <c r="Y169" s="519">
        <v>0</v>
      </c>
      <c r="Z169" s="411">
        <v>0</v>
      </c>
      <c r="AA169" s="411">
        <v>0</v>
      </c>
      <c r="AB169" s="411">
        <v>0</v>
      </c>
      <c r="AC169" s="413">
        <f t="shared" si="118"/>
        <v>1166</v>
      </c>
      <c r="AD169" s="520">
        <f t="shared" si="117"/>
        <v>0</v>
      </c>
      <c r="AE169" s="409" t="s">
        <v>23</v>
      </c>
      <c r="AF169" s="519"/>
      <c r="AL169" s="591"/>
      <c r="AM169" s="524">
        <v>0</v>
      </c>
      <c r="AN169" s="413">
        <v>0</v>
      </c>
      <c r="AO169" s="413">
        <v>0</v>
      </c>
      <c r="AP169" s="413">
        <v>0</v>
      </c>
      <c r="AR169" s="525"/>
      <c r="AT169" s="322"/>
      <c r="AU169" s="519"/>
      <c r="AY169" s="413"/>
      <c r="AZ169" s="413"/>
      <c r="BA169" s="591"/>
      <c r="BB169" s="791"/>
      <c r="BC169" s="1179"/>
      <c r="BF169" s="1225"/>
      <c r="BG169" s="1133"/>
      <c r="BH169" s="540"/>
      <c r="BJ169" s="530"/>
      <c r="BK169" s="531"/>
      <c r="BL169" s="532"/>
      <c r="BM169" s="533"/>
      <c r="BN169" s="125" t="s">
        <v>374</v>
      </c>
      <c r="BR169" s="897" t="s">
        <v>374</v>
      </c>
      <c r="BS169" s="541"/>
      <c r="BT169" s="541"/>
      <c r="BU169" s="541"/>
      <c r="BV169" s="541"/>
      <c r="BW169" s="541"/>
      <c r="BX169" s="947"/>
      <c r="BY169" s="533"/>
      <c r="BZ169" s="533"/>
      <c r="CA169" s="127" t="s">
        <v>375</v>
      </c>
      <c r="CB169" s="419" t="s">
        <v>661</v>
      </c>
    </row>
    <row r="170" spans="1:80" ht="21" x14ac:dyDescent="0.35">
      <c r="A170" s="958">
        <v>1167</v>
      </c>
      <c r="C170" s="513"/>
      <c r="D170" s="513"/>
      <c r="E170" s="513"/>
      <c r="F170" s="413">
        <v>0</v>
      </c>
      <c r="G170" s="515">
        <f t="shared" si="113"/>
        <v>0</v>
      </c>
      <c r="H170" s="1060">
        <f t="shared" si="114"/>
        <v>0</v>
      </c>
      <c r="I170" s="420">
        <f t="shared" si="115"/>
        <v>0</v>
      </c>
      <c r="J170" s="420">
        <f t="shared" si="116"/>
        <v>0</v>
      </c>
      <c r="K170" s="789" t="s">
        <v>12</v>
      </c>
      <c r="L170" s="789" t="s">
        <v>23</v>
      </c>
      <c r="M170" s="409" t="s">
        <v>12</v>
      </c>
      <c r="N170" s="590">
        <v>0</v>
      </c>
      <c r="Q170" s="756"/>
      <c r="R170" s="519"/>
      <c r="T170" s="525"/>
      <c r="U170" s="777">
        <v>7010</v>
      </c>
      <c r="W170" s="518" t="s">
        <v>206</v>
      </c>
      <c r="X170" s="1256" t="s">
        <v>154</v>
      </c>
      <c r="Y170" s="519">
        <v>0</v>
      </c>
      <c r="Z170" s="411">
        <v>0</v>
      </c>
      <c r="AA170" s="411">
        <v>0</v>
      </c>
      <c r="AB170" s="411">
        <v>0</v>
      </c>
      <c r="AC170" s="413">
        <f t="shared" si="118"/>
        <v>1167</v>
      </c>
      <c r="AD170" s="520">
        <f t="shared" si="117"/>
        <v>0</v>
      </c>
      <c r="AE170" s="409" t="s">
        <v>23</v>
      </c>
      <c r="AF170" s="519"/>
      <c r="AL170" s="591"/>
      <c r="AM170" s="524">
        <v>0</v>
      </c>
      <c r="AN170" s="413">
        <v>0</v>
      </c>
      <c r="AO170" s="413">
        <v>0</v>
      </c>
      <c r="AP170" s="413">
        <v>0</v>
      </c>
      <c r="AR170" s="525"/>
      <c r="AS170" s="989"/>
      <c r="AT170" s="526"/>
      <c r="AU170" s="519"/>
      <c r="AY170" s="413"/>
      <c r="AZ170" s="413"/>
      <c r="BA170" s="591"/>
      <c r="BB170" s="1085"/>
      <c r="BC170" s="1181"/>
      <c r="BD170" s="759"/>
      <c r="BE170" s="759"/>
      <c r="BF170" s="1213"/>
      <c r="BG170" s="1114"/>
      <c r="BH170" s="540"/>
      <c r="BJ170" s="530"/>
      <c r="BK170" s="531"/>
      <c r="BL170" s="532"/>
      <c r="BM170" s="533">
        <v>43671</v>
      </c>
      <c r="BN170" s="125" t="s">
        <v>374</v>
      </c>
      <c r="BR170" s="897" t="s">
        <v>374</v>
      </c>
      <c r="BS170" s="541"/>
      <c r="BT170" s="541"/>
      <c r="BU170" s="541"/>
      <c r="BV170" s="541"/>
      <c r="BW170" s="541"/>
      <c r="BX170" s="947"/>
      <c r="BY170" s="533"/>
      <c r="BZ170" s="533"/>
      <c r="CA170" s="779" t="s">
        <v>505</v>
      </c>
      <c r="CB170" s="419" t="s">
        <v>661</v>
      </c>
    </row>
    <row r="171" spans="1:80" ht="21" x14ac:dyDescent="0.35">
      <c r="A171" s="998">
        <v>1168</v>
      </c>
      <c r="B171" s="1000"/>
      <c r="C171" s="1000"/>
      <c r="D171" s="1000"/>
      <c r="E171" s="1000"/>
      <c r="F171" s="1015">
        <v>0</v>
      </c>
      <c r="G171" s="1004">
        <f t="shared" si="113"/>
        <v>0</v>
      </c>
      <c r="H171" s="1068">
        <f t="shared" si="114"/>
        <v>0</v>
      </c>
      <c r="I171" s="1037">
        <f t="shared" si="115"/>
        <v>0</v>
      </c>
      <c r="J171" s="1037">
        <f t="shared" si="116"/>
        <v>0</v>
      </c>
      <c r="K171" s="1038" t="s">
        <v>12</v>
      </c>
      <c r="L171" s="1038" t="s">
        <v>23</v>
      </c>
      <c r="M171" s="1005" t="s">
        <v>12</v>
      </c>
      <c r="N171" s="1006">
        <v>0</v>
      </c>
      <c r="O171" s="1007"/>
      <c r="P171" s="1039"/>
      <c r="Q171" s="1009"/>
      <c r="R171" s="1040"/>
      <c r="S171" s="1007"/>
      <c r="T171" s="1018"/>
      <c r="U171" s="1041">
        <v>6910</v>
      </c>
      <c r="V171" s="1005"/>
      <c r="W171" s="1013" t="s">
        <v>206</v>
      </c>
      <c r="X171" s="1262" t="s">
        <v>154</v>
      </c>
      <c r="Y171" s="1040">
        <v>0</v>
      </c>
      <c r="Z171" s="1007">
        <v>0</v>
      </c>
      <c r="AA171" s="1007">
        <v>0</v>
      </c>
      <c r="AB171" s="1007">
        <v>0</v>
      </c>
      <c r="AC171" s="1015">
        <f t="shared" si="118"/>
        <v>1168</v>
      </c>
      <c r="AD171" s="1016">
        <f t="shared" si="117"/>
        <v>0</v>
      </c>
      <c r="AE171" s="1005" t="s">
        <v>23</v>
      </c>
      <c r="AF171" s="912"/>
      <c r="AG171" s="907"/>
      <c r="AH171" s="907"/>
      <c r="AI171" s="907"/>
      <c r="AJ171" s="869"/>
      <c r="AK171" s="869"/>
      <c r="AL171" s="926"/>
      <c r="AM171" s="1017">
        <v>0</v>
      </c>
      <c r="AN171" s="1015">
        <v>0</v>
      </c>
      <c r="AO171" s="1015">
        <v>0</v>
      </c>
      <c r="AP171" s="1015">
        <v>0</v>
      </c>
      <c r="AQ171" s="1007"/>
      <c r="AR171" s="1018"/>
      <c r="AS171" s="1042"/>
      <c r="AT171" s="1020"/>
      <c r="AU171" s="1040"/>
      <c r="AV171" s="1007"/>
      <c r="AW171" s="1007"/>
      <c r="AX171" s="1007"/>
      <c r="AY171" s="1015"/>
      <c r="AZ171" s="1015"/>
      <c r="BA171" s="1043"/>
      <c r="BB171" s="1086"/>
      <c r="BC171" s="1182"/>
      <c r="BD171" s="1044"/>
      <c r="BE171" s="1044"/>
      <c r="BF171" s="1238"/>
      <c r="BG171" s="1116"/>
      <c r="BH171" s="940"/>
      <c r="BI171" s="1007"/>
      <c r="BJ171" s="1045"/>
      <c r="BK171" s="1046"/>
      <c r="BL171" s="1047"/>
      <c r="BM171" s="1029">
        <v>43156</v>
      </c>
      <c r="BN171" s="1200" t="s">
        <v>374</v>
      </c>
      <c r="BO171" s="1031"/>
      <c r="BP171" s="1031"/>
      <c r="BQ171" s="1032"/>
      <c r="BR171" s="897" t="s">
        <v>374</v>
      </c>
      <c r="BS171" s="541"/>
      <c r="BT171" s="541"/>
      <c r="BU171" s="541"/>
      <c r="BV171" s="541"/>
      <c r="BW171" s="541"/>
      <c r="BX171" s="1048"/>
      <c r="BY171" s="1029"/>
      <c r="BZ171" s="1029"/>
      <c r="CA171" s="1049" t="s">
        <v>505</v>
      </c>
      <c r="CB171" s="419" t="s">
        <v>661</v>
      </c>
    </row>
    <row r="172" spans="1:80" ht="20.25" x14ac:dyDescent="0.3">
      <c r="A172" s="958">
        <v>1169</v>
      </c>
      <c r="C172" s="513"/>
      <c r="D172" s="513"/>
      <c r="E172" s="513"/>
      <c r="F172" s="413">
        <v>0</v>
      </c>
      <c r="G172" s="515">
        <f t="shared" si="113"/>
        <v>0</v>
      </c>
      <c r="H172" s="1060">
        <f t="shared" si="114"/>
        <v>0</v>
      </c>
      <c r="I172" s="420">
        <f t="shared" si="115"/>
        <v>0</v>
      </c>
      <c r="J172" s="420">
        <f t="shared" si="116"/>
        <v>0</v>
      </c>
      <c r="K172" s="789" t="s">
        <v>12</v>
      </c>
      <c r="L172" s="789" t="s">
        <v>23</v>
      </c>
      <c r="M172" s="409" t="s">
        <v>12</v>
      </c>
      <c r="N172" s="590">
        <v>0</v>
      </c>
      <c r="Q172" s="756"/>
      <c r="R172" s="519"/>
      <c r="T172" s="525"/>
      <c r="U172" s="777">
        <v>10</v>
      </c>
      <c r="W172" s="518" t="s">
        <v>206</v>
      </c>
      <c r="X172" s="1256" t="s">
        <v>154</v>
      </c>
      <c r="Y172" s="519">
        <v>0</v>
      </c>
      <c r="Z172" s="411">
        <v>0</v>
      </c>
      <c r="AA172" s="411">
        <v>0</v>
      </c>
      <c r="AB172" s="411">
        <v>0</v>
      </c>
      <c r="AC172" s="413">
        <f t="shared" si="118"/>
        <v>1169</v>
      </c>
      <c r="AD172" s="520">
        <f t="shared" si="117"/>
        <v>0</v>
      </c>
      <c r="AE172" s="409" t="s">
        <v>23</v>
      </c>
      <c r="AF172" s="519"/>
      <c r="AL172" s="591"/>
      <c r="AM172" s="524">
        <v>0</v>
      </c>
      <c r="AN172" s="413">
        <v>0</v>
      </c>
      <c r="AO172" s="413">
        <v>0</v>
      </c>
      <c r="AP172" s="413">
        <v>0</v>
      </c>
      <c r="AR172" s="525"/>
      <c r="AS172" s="989"/>
      <c r="AT172" s="322"/>
      <c r="AU172" s="519"/>
      <c r="AY172" s="413"/>
      <c r="AZ172" s="413"/>
      <c r="BA172" s="591"/>
      <c r="BB172" s="400"/>
      <c r="BC172" s="1181"/>
      <c r="BD172" s="759"/>
      <c r="BE172" s="759"/>
      <c r="BF172" s="1214"/>
      <c r="BG172" s="1114"/>
      <c r="BH172" s="1103"/>
      <c r="BJ172" s="530"/>
      <c r="BK172" s="531"/>
      <c r="BL172" s="532"/>
      <c r="BM172" s="533"/>
      <c r="BN172" s="125" t="s">
        <v>374</v>
      </c>
      <c r="BR172" s="897" t="s">
        <v>374</v>
      </c>
      <c r="BS172" s="541"/>
      <c r="BT172" s="541"/>
      <c r="BU172" s="541"/>
      <c r="BV172" s="541"/>
      <c r="BW172" s="541"/>
      <c r="BX172" s="947"/>
      <c r="BY172" s="533"/>
      <c r="BZ172" s="533"/>
      <c r="CA172" s="779">
        <v>176662000</v>
      </c>
      <c r="CB172" s="419" t="s">
        <v>661</v>
      </c>
    </row>
    <row r="173" spans="1:80" ht="21" x14ac:dyDescent="0.35">
      <c r="A173" s="960">
        <v>1170</v>
      </c>
      <c r="B173" s="599"/>
      <c r="C173" s="599"/>
      <c r="D173" s="599"/>
      <c r="E173" s="599"/>
      <c r="F173" s="609">
        <v>0</v>
      </c>
      <c r="G173" s="601">
        <f t="shared" si="113"/>
        <v>0</v>
      </c>
      <c r="H173" s="1064">
        <f t="shared" si="114"/>
        <v>0</v>
      </c>
      <c r="I173" s="792">
        <f t="shared" si="115"/>
        <v>0</v>
      </c>
      <c r="J173" s="792">
        <f t="shared" si="116"/>
        <v>0</v>
      </c>
      <c r="K173" s="793" t="s">
        <v>12</v>
      </c>
      <c r="L173" s="793" t="s">
        <v>23</v>
      </c>
      <c r="M173" s="602" t="s">
        <v>12</v>
      </c>
      <c r="N173" s="815">
        <v>0</v>
      </c>
      <c r="O173" s="604" t="s">
        <v>14</v>
      </c>
      <c r="P173" s="861" t="s">
        <v>576</v>
      </c>
      <c r="Q173" s="876"/>
      <c r="R173" s="608"/>
      <c r="S173" s="604"/>
      <c r="T173" s="612"/>
      <c r="U173" s="784">
        <v>5611</v>
      </c>
      <c r="V173" s="602"/>
      <c r="W173" s="607" t="s">
        <v>206</v>
      </c>
      <c r="X173" s="1258" t="s">
        <v>154</v>
      </c>
      <c r="Y173" s="608">
        <v>0</v>
      </c>
      <c r="Z173" s="604">
        <v>0</v>
      </c>
      <c r="AA173" s="604">
        <v>0</v>
      </c>
      <c r="AB173" s="604">
        <v>0</v>
      </c>
      <c r="AC173" s="609">
        <f t="shared" si="118"/>
        <v>1170</v>
      </c>
      <c r="AD173" s="610">
        <f t="shared" si="117"/>
        <v>0</v>
      </c>
      <c r="AE173" s="602" t="s">
        <v>23</v>
      </c>
      <c r="AF173" s="608"/>
      <c r="AG173" s="604"/>
      <c r="AH173" s="604"/>
      <c r="AI173" s="604"/>
      <c r="AJ173" s="609"/>
      <c r="AK173" s="609"/>
      <c r="AL173" s="605"/>
      <c r="AM173" s="611">
        <v>0</v>
      </c>
      <c r="AN173" s="609">
        <v>0</v>
      </c>
      <c r="AO173" s="609">
        <v>0</v>
      </c>
      <c r="AP173" s="609">
        <v>0</v>
      </c>
      <c r="AQ173" s="604"/>
      <c r="AR173" s="612" t="s">
        <v>23</v>
      </c>
      <c r="AS173" s="988"/>
      <c r="AT173" s="536"/>
      <c r="AU173" s="613"/>
      <c r="AV173" s="614"/>
      <c r="AW173" s="614"/>
      <c r="AX173" s="614"/>
      <c r="AY173" s="609">
        <v>74320178</v>
      </c>
      <c r="AZ173" s="609">
        <v>1060</v>
      </c>
      <c r="BA173" s="615" t="s">
        <v>146</v>
      </c>
      <c r="BB173" s="1087"/>
      <c r="BC173" s="1183"/>
      <c r="BD173" s="816"/>
      <c r="BE173" s="816"/>
      <c r="BF173" s="1239"/>
      <c r="BG173" s="1131"/>
      <c r="BH173" s="618"/>
      <c r="BI173" s="604"/>
      <c r="BJ173" s="619">
        <v>1</v>
      </c>
      <c r="BK173" s="795"/>
      <c r="BL173" s="796"/>
      <c r="BM173" s="622"/>
      <c r="BN173" s="348" t="s">
        <v>374</v>
      </c>
      <c r="BO173" s="624"/>
      <c r="BP173" s="624"/>
      <c r="BQ173" s="625"/>
      <c r="BR173" s="897" t="s">
        <v>374</v>
      </c>
      <c r="BS173" s="541"/>
      <c r="BT173" s="541"/>
      <c r="BU173" s="541"/>
      <c r="BV173" s="541"/>
      <c r="BW173" s="541"/>
      <c r="BX173" s="948"/>
      <c r="BY173" s="622"/>
      <c r="BZ173" s="622"/>
      <c r="CA173" s="787" t="s">
        <v>505</v>
      </c>
      <c r="CB173" s="419" t="s">
        <v>661</v>
      </c>
    </row>
    <row r="174" spans="1:80" ht="21" x14ac:dyDescent="0.35">
      <c r="A174" s="958">
        <v>1171</v>
      </c>
      <c r="C174" s="513"/>
      <c r="D174" s="513"/>
      <c r="E174" s="513"/>
      <c r="F174" s="413">
        <v>0</v>
      </c>
      <c r="G174" s="515">
        <f t="shared" si="113"/>
        <v>0</v>
      </c>
      <c r="H174" s="1060">
        <f t="shared" si="114"/>
        <v>0</v>
      </c>
      <c r="I174" s="420">
        <f t="shared" si="115"/>
        <v>0</v>
      </c>
      <c r="J174" s="420">
        <f t="shared" si="116"/>
        <v>0</v>
      </c>
      <c r="K174" s="789" t="s">
        <v>12</v>
      </c>
      <c r="L174" s="789" t="s">
        <v>23</v>
      </c>
      <c r="M174" s="409" t="s">
        <v>12</v>
      </c>
      <c r="N174" s="590">
        <v>0</v>
      </c>
      <c r="Q174" s="756"/>
      <c r="R174" s="519"/>
      <c r="T174" s="525"/>
      <c r="U174" s="777">
        <v>90</v>
      </c>
      <c r="W174" s="518" t="s">
        <v>206</v>
      </c>
      <c r="X174" s="1256" t="s">
        <v>154</v>
      </c>
      <c r="Y174" s="519">
        <v>0</v>
      </c>
      <c r="Z174" s="411">
        <v>0</v>
      </c>
      <c r="AA174" s="411">
        <v>0</v>
      </c>
      <c r="AB174" s="411">
        <v>0</v>
      </c>
      <c r="AC174" s="413">
        <f t="shared" si="118"/>
        <v>1171</v>
      </c>
      <c r="AD174" s="520">
        <f t="shared" si="117"/>
        <v>0</v>
      </c>
      <c r="AE174" s="409" t="s">
        <v>23</v>
      </c>
      <c r="AF174" s="519"/>
      <c r="AL174" s="591"/>
      <c r="AM174" s="524">
        <v>0</v>
      </c>
      <c r="AN174" s="413">
        <v>0</v>
      </c>
      <c r="AO174" s="413">
        <v>0</v>
      </c>
      <c r="AP174" s="413">
        <v>0</v>
      </c>
      <c r="AR174" s="525"/>
      <c r="AS174" s="989"/>
      <c r="AT174" s="322"/>
      <c r="AU174" s="521"/>
      <c r="AV174" s="522"/>
      <c r="AW174" s="522"/>
      <c r="AX174" s="522"/>
      <c r="AY174" s="413"/>
      <c r="AZ174" s="413"/>
      <c r="BA174" s="527"/>
      <c r="BB174" s="1085"/>
      <c r="BC174" s="1181"/>
      <c r="BD174" s="759"/>
      <c r="BE174" s="759"/>
      <c r="BF174" s="1214"/>
      <c r="BG174" s="1114"/>
      <c r="BH174" s="540"/>
      <c r="BJ174" s="530"/>
      <c r="BK174" s="531"/>
      <c r="BL174" s="532"/>
      <c r="BM174" s="533"/>
      <c r="BN174" s="125" t="s">
        <v>374</v>
      </c>
      <c r="BR174" s="897" t="s">
        <v>374</v>
      </c>
      <c r="BS174" s="541"/>
      <c r="BT174" s="541"/>
      <c r="BU174" s="541"/>
      <c r="BV174" s="541"/>
      <c r="BW174" s="541"/>
      <c r="BX174" s="947"/>
      <c r="BY174" s="533"/>
      <c r="BZ174" s="533"/>
      <c r="CA174" s="779">
        <v>777924000</v>
      </c>
      <c r="CB174" s="419" t="s">
        <v>661</v>
      </c>
    </row>
    <row r="175" spans="1:80" ht="21" x14ac:dyDescent="0.35">
      <c r="A175" s="963">
        <v>1172</v>
      </c>
      <c r="B175" s="657"/>
      <c r="C175" s="657"/>
      <c r="D175" s="657"/>
      <c r="E175" s="657"/>
      <c r="F175" s="667">
        <v>0</v>
      </c>
      <c r="G175" s="659">
        <f t="shared" si="113"/>
        <v>0</v>
      </c>
      <c r="H175" s="1067">
        <f t="shared" si="114"/>
        <v>0</v>
      </c>
      <c r="I175" s="797">
        <f t="shared" si="115"/>
        <v>0</v>
      </c>
      <c r="J175" s="797">
        <f t="shared" si="116"/>
        <v>0</v>
      </c>
      <c r="K175" s="798" t="s">
        <v>12</v>
      </c>
      <c r="L175" s="798" t="s">
        <v>23</v>
      </c>
      <c r="M175" s="660" t="s">
        <v>12</v>
      </c>
      <c r="N175" s="661">
        <v>0</v>
      </c>
      <c r="O175" s="662"/>
      <c r="P175" s="863"/>
      <c r="Q175" s="878"/>
      <c r="R175" s="666"/>
      <c r="S175" s="662"/>
      <c r="T175" s="670"/>
      <c r="U175" s="799">
        <v>90</v>
      </c>
      <c r="V175" s="660"/>
      <c r="W175" s="665" t="s">
        <v>206</v>
      </c>
      <c r="X175" s="1261" t="s">
        <v>154</v>
      </c>
      <c r="Y175" s="666">
        <v>0</v>
      </c>
      <c r="Z175" s="662">
        <v>0</v>
      </c>
      <c r="AA175" s="662">
        <v>0</v>
      </c>
      <c r="AB175" s="662">
        <v>0</v>
      </c>
      <c r="AC175" s="667"/>
      <c r="AD175" s="668">
        <v>79671923</v>
      </c>
      <c r="AE175" s="660" t="s">
        <v>23</v>
      </c>
      <c r="AF175" s="666"/>
      <c r="AG175" s="662"/>
      <c r="AH175" s="662"/>
      <c r="AI175" s="662"/>
      <c r="AJ175" s="667"/>
      <c r="AK175" s="667"/>
      <c r="AL175" s="663"/>
      <c r="AM175" s="669">
        <v>0</v>
      </c>
      <c r="AN175" s="667">
        <v>0</v>
      </c>
      <c r="AO175" s="667">
        <v>0</v>
      </c>
      <c r="AP175" s="667">
        <v>0</v>
      </c>
      <c r="AQ175" s="662"/>
      <c r="AR175" s="670"/>
      <c r="AS175" s="991"/>
      <c r="AT175" s="671"/>
      <c r="AU175" s="672"/>
      <c r="AV175" s="673"/>
      <c r="AW175" s="673"/>
      <c r="AX175" s="673"/>
      <c r="AY175" s="667"/>
      <c r="AZ175" s="667"/>
      <c r="BA175" s="674"/>
      <c r="BB175" s="1088"/>
      <c r="BC175" s="1293"/>
      <c r="BD175" s="1293"/>
      <c r="BE175" s="817"/>
      <c r="BF175" s="1240"/>
      <c r="BG175" s="1117"/>
      <c r="BH175" s="677"/>
      <c r="BI175" s="662"/>
      <c r="BJ175" s="802"/>
      <c r="BK175" s="803"/>
      <c r="BL175" s="804"/>
      <c r="BM175" s="680">
        <v>43202</v>
      </c>
      <c r="BN175" s="240" t="s">
        <v>374</v>
      </c>
      <c r="BO175" s="681"/>
      <c r="BP175" s="681"/>
      <c r="BQ175" s="682"/>
      <c r="BR175" s="897" t="s">
        <v>374</v>
      </c>
      <c r="BS175" s="541"/>
      <c r="BT175" s="541"/>
      <c r="BU175" s="541"/>
      <c r="BV175" s="541"/>
      <c r="BW175" s="541"/>
      <c r="BX175" s="950"/>
      <c r="BY175" s="680"/>
      <c r="BZ175" s="680"/>
      <c r="CA175" s="805" t="s">
        <v>505</v>
      </c>
      <c r="CB175" s="419" t="s">
        <v>661</v>
      </c>
    </row>
    <row r="176" spans="1:80" ht="21" x14ac:dyDescent="0.35">
      <c r="A176" s="963">
        <v>1173</v>
      </c>
      <c r="B176" s="657"/>
      <c r="C176" s="657"/>
      <c r="D176" s="657"/>
      <c r="E176" s="657"/>
      <c r="F176" s="667">
        <v>0</v>
      </c>
      <c r="G176" s="659">
        <f t="shared" si="113"/>
        <v>0</v>
      </c>
      <c r="H176" s="1067">
        <f t="shared" si="114"/>
        <v>0</v>
      </c>
      <c r="I176" s="797">
        <f t="shared" si="115"/>
        <v>0</v>
      </c>
      <c r="J176" s="797">
        <f t="shared" si="116"/>
        <v>0</v>
      </c>
      <c r="K176" s="798" t="s">
        <v>12</v>
      </c>
      <c r="L176" s="798" t="s">
        <v>23</v>
      </c>
      <c r="M176" s="660" t="s">
        <v>12</v>
      </c>
      <c r="N176" s="661">
        <v>0</v>
      </c>
      <c r="O176" s="662"/>
      <c r="P176" s="863"/>
      <c r="Q176" s="878"/>
      <c r="R176" s="666"/>
      <c r="S176" s="662"/>
      <c r="T176" s="670"/>
      <c r="U176" s="799">
        <v>90</v>
      </c>
      <c r="V176" s="660"/>
      <c r="W176" s="665" t="s">
        <v>206</v>
      </c>
      <c r="X176" s="1261" t="s">
        <v>154</v>
      </c>
      <c r="Y176" s="666">
        <v>0</v>
      </c>
      <c r="Z176" s="662">
        <v>0</v>
      </c>
      <c r="AA176" s="662">
        <v>0</v>
      </c>
      <c r="AB176" s="662">
        <v>0</v>
      </c>
      <c r="AC176" s="667"/>
      <c r="AD176" s="668">
        <v>79671923</v>
      </c>
      <c r="AE176" s="660" t="s">
        <v>23</v>
      </c>
      <c r="AF176" s="666"/>
      <c r="AG176" s="662"/>
      <c r="AH176" s="662"/>
      <c r="AI176" s="662"/>
      <c r="AJ176" s="667"/>
      <c r="AK176" s="667"/>
      <c r="AL176" s="663"/>
      <c r="AM176" s="669">
        <v>0</v>
      </c>
      <c r="AN176" s="667">
        <v>0</v>
      </c>
      <c r="AO176" s="667">
        <v>0</v>
      </c>
      <c r="AP176" s="667">
        <v>0</v>
      </c>
      <c r="AQ176" s="662"/>
      <c r="AR176" s="670"/>
      <c r="AS176" s="991"/>
      <c r="AT176" s="671"/>
      <c r="AU176" s="672"/>
      <c r="AV176" s="673"/>
      <c r="AW176" s="673"/>
      <c r="AX176" s="673"/>
      <c r="AY176" s="667"/>
      <c r="AZ176" s="667"/>
      <c r="BA176" s="674"/>
      <c r="BB176" s="1088"/>
      <c r="BC176" s="1293"/>
      <c r="BD176" s="1293"/>
      <c r="BE176" s="817"/>
      <c r="BF176" s="1240"/>
      <c r="BG176" s="1117"/>
      <c r="BH176" s="677"/>
      <c r="BI176" s="662"/>
      <c r="BJ176" s="802"/>
      <c r="BK176" s="803"/>
      <c r="BL176" s="804"/>
      <c r="BM176" s="680">
        <v>43202</v>
      </c>
      <c r="BN176" s="240" t="s">
        <v>374</v>
      </c>
      <c r="BO176" s="681"/>
      <c r="BP176" s="681"/>
      <c r="BQ176" s="682"/>
      <c r="BR176" s="897" t="s">
        <v>374</v>
      </c>
      <c r="BS176" s="541"/>
      <c r="BT176" s="541"/>
      <c r="BU176" s="541"/>
      <c r="BV176" s="541"/>
      <c r="BW176" s="541"/>
      <c r="BX176" s="950"/>
      <c r="BY176" s="680"/>
      <c r="BZ176" s="680"/>
      <c r="CA176" s="805" t="s">
        <v>505</v>
      </c>
      <c r="CB176" s="419" t="s">
        <v>661</v>
      </c>
    </row>
    <row r="177" spans="1:80" ht="21" x14ac:dyDescent="0.35">
      <c r="A177" s="965">
        <v>1174</v>
      </c>
      <c r="B177" s="719"/>
      <c r="C177" s="719"/>
      <c r="D177" s="719"/>
      <c r="E177" s="719"/>
      <c r="F177" s="728">
        <v>0</v>
      </c>
      <c r="G177" s="716">
        <f t="shared" si="113"/>
        <v>0</v>
      </c>
      <c r="H177" s="1069">
        <f t="shared" si="114"/>
        <v>0</v>
      </c>
      <c r="I177" s="818">
        <f t="shared" si="115"/>
        <v>0</v>
      </c>
      <c r="J177" s="818">
        <f t="shared" si="116"/>
        <v>0</v>
      </c>
      <c r="K177" s="819" t="s">
        <v>12</v>
      </c>
      <c r="L177" s="819" t="s">
        <v>23</v>
      </c>
      <c r="M177" s="721" t="s">
        <v>12</v>
      </c>
      <c r="N177" s="722">
        <v>0</v>
      </c>
      <c r="O177" s="723"/>
      <c r="P177" s="865"/>
      <c r="Q177" s="880"/>
      <c r="R177" s="727"/>
      <c r="S177" s="723"/>
      <c r="T177" s="731"/>
      <c r="U177" s="820">
        <v>6810</v>
      </c>
      <c r="V177" s="721"/>
      <c r="W177" s="726" t="s">
        <v>206</v>
      </c>
      <c r="X177" s="1263" t="s">
        <v>154</v>
      </c>
      <c r="Y177" s="727">
        <v>0</v>
      </c>
      <c r="Z177" s="723">
        <v>0</v>
      </c>
      <c r="AA177" s="723">
        <v>0</v>
      </c>
      <c r="AB177" s="723">
        <v>0</v>
      </c>
      <c r="AC177" s="728">
        <f t="shared" si="118"/>
        <v>1174</v>
      </c>
      <c r="AD177" s="729">
        <f t="shared" si="117"/>
        <v>0</v>
      </c>
      <c r="AE177" s="721" t="s">
        <v>23</v>
      </c>
      <c r="AF177" s="727"/>
      <c r="AG177" s="723"/>
      <c r="AH177" s="723"/>
      <c r="AI177" s="723"/>
      <c r="AJ177" s="728"/>
      <c r="AK177" s="728"/>
      <c r="AL177" s="724"/>
      <c r="AM177" s="730">
        <v>0</v>
      </c>
      <c r="AN177" s="728">
        <v>0</v>
      </c>
      <c r="AO177" s="728">
        <v>0</v>
      </c>
      <c r="AP177" s="728">
        <v>0</v>
      </c>
      <c r="AQ177" s="723"/>
      <c r="AR177" s="731"/>
      <c r="AS177" s="994"/>
      <c r="AT177" s="732"/>
      <c r="AU177" s="733"/>
      <c r="AV177" s="734"/>
      <c r="AW177" s="734"/>
      <c r="AX177" s="734"/>
      <c r="AY177" s="728"/>
      <c r="AZ177" s="728"/>
      <c r="BA177" s="735"/>
      <c r="BB177" s="1089"/>
      <c r="BC177" s="1184"/>
      <c r="BD177" s="821"/>
      <c r="BE177" s="821"/>
      <c r="BF177" s="1241"/>
      <c r="BG177" s="1120"/>
      <c r="BH177" s="738"/>
      <c r="BI177" s="723"/>
      <c r="BJ177" s="822"/>
      <c r="BK177" s="823"/>
      <c r="BL177" s="824"/>
      <c r="BM177" s="742">
        <v>43309</v>
      </c>
      <c r="BN177" s="153" t="s">
        <v>374</v>
      </c>
      <c r="BO177" s="744"/>
      <c r="BP177" s="744"/>
      <c r="BQ177" s="747"/>
      <c r="BR177" s="897" t="s">
        <v>374</v>
      </c>
      <c r="BS177" s="541"/>
      <c r="BT177" s="541"/>
      <c r="BU177" s="541"/>
      <c r="BV177" s="541"/>
      <c r="BW177" s="541"/>
      <c r="BX177" s="953"/>
      <c r="BY177" s="742"/>
      <c r="BZ177" s="742"/>
      <c r="CA177" s="320" t="s">
        <v>375</v>
      </c>
      <c r="CB177" s="419" t="s">
        <v>661</v>
      </c>
    </row>
    <row r="178" spans="1:80" ht="21" x14ac:dyDescent="0.35">
      <c r="A178" s="965">
        <v>1175</v>
      </c>
      <c r="B178" s="719"/>
      <c r="C178" s="719"/>
      <c r="D178" s="719"/>
      <c r="E178" s="719"/>
      <c r="F178" s="728">
        <v>0</v>
      </c>
      <c r="G178" s="716">
        <f t="shared" si="113"/>
        <v>0</v>
      </c>
      <c r="H178" s="1069">
        <f t="shared" si="114"/>
        <v>0</v>
      </c>
      <c r="I178" s="818">
        <f t="shared" si="115"/>
        <v>0</v>
      </c>
      <c r="J178" s="818">
        <f t="shared" si="116"/>
        <v>0</v>
      </c>
      <c r="K178" s="819" t="s">
        <v>12</v>
      </c>
      <c r="L178" s="819" t="s">
        <v>23</v>
      </c>
      <c r="M178" s="721" t="s">
        <v>12</v>
      </c>
      <c r="N178" s="722">
        <v>0</v>
      </c>
      <c r="O178" s="723"/>
      <c r="P178" s="865"/>
      <c r="Q178" s="880"/>
      <c r="R178" s="727"/>
      <c r="S178" s="723"/>
      <c r="T178" s="731"/>
      <c r="U178" s="820">
        <v>6810</v>
      </c>
      <c r="V178" s="721"/>
      <c r="W178" s="726" t="s">
        <v>206</v>
      </c>
      <c r="X178" s="1263" t="s">
        <v>154</v>
      </c>
      <c r="Y178" s="727">
        <v>0</v>
      </c>
      <c r="Z178" s="723">
        <v>0</v>
      </c>
      <c r="AA178" s="723">
        <v>0</v>
      </c>
      <c r="AB178" s="723">
        <v>0</v>
      </c>
      <c r="AC178" s="728">
        <f t="shared" ref="AC178:AC192" si="119">+A178</f>
        <v>1175</v>
      </c>
      <c r="AD178" s="729">
        <f t="shared" ref="AD178:AD188" si="120">+F178</f>
        <v>0</v>
      </c>
      <c r="AE178" s="721" t="s">
        <v>23</v>
      </c>
      <c r="AF178" s="727"/>
      <c r="AG178" s="723"/>
      <c r="AH178" s="723"/>
      <c r="AI178" s="723"/>
      <c r="AJ178" s="728"/>
      <c r="AK178" s="728"/>
      <c r="AL178" s="724"/>
      <c r="AM178" s="730">
        <v>0</v>
      </c>
      <c r="AN178" s="728">
        <v>0</v>
      </c>
      <c r="AO178" s="728">
        <v>0</v>
      </c>
      <c r="AP178" s="728">
        <v>0</v>
      </c>
      <c r="AQ178" s="723"/>
      <c r="AR178" s="731"/>
      <c r="AS178" s="994"/>
      <c r="AT178" s="732"/>
      <c r="AU178" s="733"/>
      <c r="AV178" s="734"/>
      <c r="AW178" s="734"/>
      <c r="AX178" s="734"/>
      <c r="AY178" s="728"/>
      <c r="AZ178" s="728"/>
      <c r="BA178" s="735"/>
      <c r="BB178" s="1090"/>
      <c r="BC178" s="1185"/>
      <c r="BD178" s="825"/>
      <c r="BE178" s="825"/>
      <c r="BF178" s="1242"/>
      <c r="BG178" s="1120"/>
      <c r="BH178" s="738"/>
      <c r="BI178" s="723"/>
      <c r="BJ178" s="822"/>
      <c r="BK178" s="823"/>
      <c r="BL178" s="824"/>
      <c r="BM178" s="742">
        <v>43309</v>
      </c>
      <c r="BN178" s="153" t="s">
        <v>374</v>
      </c>
      <c r="BO178" s="744"/>
      <c r="BP178" s="744"/>
      <c r="BQ178" s="747"/>
      <c r="BR178" s="897" t="s">
        <v>374</v>
      </c>
      <c r="BS178" s="541"/>
      <c r="BT178" s="541"/>
      <c r="BU178" s="541"/>
      <c r="BV178" s="541"/>
      <c r="BW178" s="541"/>
      <c r="BX178" s="953"/>
      <c r="BY178" s="742"/>
      <c r="BZ178" s="742"/>
      <c r="CA178" s="320" t="s">
        <v>375</v>
      </c>
      <c r="CB178" s="419" t="s">
        <v>661</v>
      </c>
    </row>
    <row r="179" spans="1:80" ht="21" x14ac:dyDescent="0.35">
      <c r="A179" s="965">
        <v>1176</v>
      </c>
      <c r="B179" s="719"/>
      <c r="C179" s="719"/>
      <c r="D179" s="719"/>
      <c r="E179" s="719"/>
      <c r="F179" s="728">
        <v>0</v>
      </c>
      <c r="G179" s="716">
        <f t="shared" si="113"/>
        <v>0</v>
      </c>
      <c r="H179" s="1069">
        <f t="shared" si="114"/>
        <v>0</v>
      </c>
      <c r="I179" s="818">
        <f t="shared" si="115"/>
        <v>0</v>
      </c>
      <c r="J179" s="818">
        <f t="shared" si="116"/>
        <v>0</v>
      </c>
      <c r="K179" s="819" t="s">
        <v>12</v>
      </c>
      <c r="L179" s="819" t="s">
        <v>23</v>
      </c>
      <c r="M179" s="721" t="s">
        <v>12</v>
      </c>
      <c r="N179" s="722">
        <v>0</v>
      </c>
      <c r="O179" s="723"/>
      <c r="P179" s="865"/>
      <c r="Q179" s="880"/>
      <c r="R179" s="727"/>
      <c r="S179" s="723"/>
      <c r="T179" s="731"/>
      <c r="U179" s="820">
        <v>121</v>
      </c>
      <c r="V179" s="721"/>
      <c r="W179" s="726" t="s">
        <v>206</v>
      </c>
      <c r="X179" s="1263" t="s">
        <v>154</v>
      </c>
      <c r="Y179" s="727">
        <v>0</v>
      </c>
      <c r="Z179" s="723">
        <v>0</v>
      </c>
      <c r="AA179" s="723">
        <v>0</v>
      </c>
      <c r="AB179" s="723">
        <v>0</v>
      </c>
      <c r="AC179" s="728">
        <f t="shared" si="119"/>
        <v>1176</v>
      </c>
      <c r="AD179" s="729">
        <f t="shared" si="120"/>
        <v>0</v>
      </c>
      <c r="AE179" s="721" t="s">
        <v>23</v>
      </c>
      <c r="AF179" s="727"/>
      <c r="AG179" s="723"/>
      <c r="AH179" s="723"/>
      <c r="AI179" s="723"/>
      <c r="AJ179" s="728"/>
      <c r="AK179" s="728"/>
      <c r="AL179" s="724"/>
      <c r="AM179" s="730">
        <v>0</v>
      </c>
      <c r="AN179" s="728">
        <v>0</v>
      </c>
      <c r="AO179" s="728">
        <v>0</v>
      </c>
      <c r="AP179" s="728">
        <v>0</v>
      </c>
      <c r="AQ179" s="723"/>
      <c r="AR179" s="731"/>
      <c r="AS179" s="994"/>
      <c r="AT179" s="732"/>
      <c r="AU179" s="733"/>
      <c r="AV179" s="734"/>
      <c r="AW179" s="734"/>
      <c r="AX179" s="734"/>
      <c r="AY179" s="728"/>
      <c r="AZ179" s="728"/>
      <c r="BA179" s="735"/>
      <c r="BB179" s="399"/>
      <c r="BC179" s="1185"/>
      <c r="BD179" s="825"/>
      <c r="BE179" s="825"/>
      <c r="BF179" s="1243"/>
      <c r="BG179" s="1120"/>
      <c r="BH179" s="738"/>
      <c r="BI179" s="723"/>
      <c r="BJ179" s="822"/>
      <c r="BK179" s="823"/>
      <c r="BL179" s="824"/>
      <c r="BM179" s="742"/>
      <c r="BN179" s="153" t="s">
        <v>374</v>
      </c>
      <c r="BO179" s="744"/>
      <c r="BP179" s="744"/>
      <c r="BQ179" s="747"/>
      <c r="BR179" s="897" t="s">
        <v>374</v>
      </c>
      <c r="BS179" s="541"/>
      <c r="BT179" s="541"/>
      <c r="BU179" s="541"/>
      <c r="BV179" s="541"/>
      <c r="BW179" s="541"/>
      <c r="BX179" s="953"/>
      <c r="BY179" s="742"/>
      <c r="BZ179" s="742"/>
      <c r="CA179" s="320" t="s">
        <v>505</v>
      </c>
      <c r="CB179" s="419" t="s">
        <v>661</v>
      </c>
    </row>
    <row r="180" spans="1:80" ht="21" x14ac:dyDescent="0.35">
      <c r="A180" s="965">
        <v>1177</v>
      </c>
      <c r="B180" s="719"/>
      <c r="C180" s="719"/>
      <c r="D180" s="719"/>
      <c r="E180" s="719"/>
      <c r="F180" s="728">
        <v>0</v>
      </c>
      <c r="G180" s="716">
        <f t="shared" si="113"/>
        <v>0</v>
      </c>
      <c r="H180" s="1069">
        <f t="shared" si="114"/>
        <v>0</v>
      </c>
      <c r="I180" s="818">
        <f t="shared" si="115"/>
        <v>0</v>
      </c>
      <c r="J180" s="818">
        <f t="shared" si="116"/>
        <v>0</v>
      </c>
      <c r="K180" s="819" t="s">
        <v>12</v>
      </c>
      <c r="L180" s="819" t="s">
        <v>23</v>
      </c>
      <c r="M180" s="721" t="s">
        <v>12</v>
      </c>
      <c r="N180" s="722">
        <v>0</v>
      </c>
      <c r="O180" s="723"/>
      <c r="P180" s="865"/>
      <c r="Q180" s="880"/>
      <c r="R180" s="727"/>
      <c r="S180" s="723"/>
      <c r="T180" s="731"/>
      <c r="U180" s="820">
        <v>8622</v>
      </c>
      <c r="V180" s="721"/>
      <c r="W180" s="726" t="s">
        <v>206</v>
      </c>
      <c r="X180" s="1263" t="s">
        <v>154</v>
      </c>
      <c r="Y180" s="727">
        <v>0</v>
      </c>
      <c r="Z180" s="723">
        <v>0</v>
      </c>
      <c r="AA180" s="723">
        <v>0</v>
      </c>
      <c r="AB180" s="723">
        <v>0</v>
      </c>
      <c r="AC180" s="728">
        <f t="shared" si="119"/>
        <v>1177</v>
      </c>
      <c r="AD180" s="729">
        <f t="shared" si="120"/>
        <v>0</v>
      </c>
      <c r="AE180" s="721" t="s">
        <v>23</v>
      </c>
      <c r="AF180" s="727"/>
      <c r="AG180" s="723"/>
      <c r="AH180" s="723"/>
      <c r="AI180" s="723"/>
      <c r="AJ180" s="728"/>
      <c r="AK180" s="728"/>
      <c r="AL180" s="724"/>
      <c r="AM180" s="730">
        <v>0</v>
      </c>
      <c r="AN180" s="728">
        <v>0</v>
      </c>
      <c r="AO180" s="728">
        <v>0</v>
      </c>
      <c r="AP180" s="728">
        <v>0</v>
      </c>
      <c r="AQ180" s="723"/>
      <c r="AR180" s="731"/>
      <c r="AS180" s="994"/>
      <c r="AT180" s="732"/>
      <c r="AU180" s="733"/>
      <c r="AV180" s="734"/>
      <c r="AW180" s="734"/>
      <c r="AX180" s="734"/>
      <c r="AY180" s="728"/>
      <c r="AZ180" s="728"/>
      <c r="BA180" s="735"/>
      <c r="BB180" s="1090"/>
      <c r="BC180" s="1185"/>
      <c r="BD180" s="825"/>
      <c r="BE180" s="825"/>
      <c r="BF180" s="1243"/>
      <c r="BG180" s="1120"/>
      <c r="BH180" s="738"/>
      <c r="BI180" s="723"/>
      <c r="BJ180" s="822"/>
      <c r="BK180" s="823"/>
      <c r="BL180" s="824"/>
      <c r="BM180" s="742"/>
      <c r="BN180" s="153" t="s">
        <v>374</v>
      </c>
      <c r="BO180" s="744"/>
      <c r="BP180" s="744"/>
      <c r="BQ180" s="747"/>
      <c r="BR180" s="897" t="s">
        <v>374</v>
      </c>
      <c r="BS180" s="541"/>
      <c r="BT180" s="541"/>
      <c r="BU180" s="541"/>
      <c r="BV180" s="541"/>
      <c r="BW180" s="541"/>
      <c r="BX180" s="953"/>
      <c r="BY180" s="742"/>
      <c r="BZ180" s="742"/>
      <c r="CA180" s="320" t="s">
        <v>505</v>
      </c>
      <c r="CB180" s="419" t="s">
        <v>661</v>
      </c>
    </row>
    <row r="181" spans="1:80" ht="21" x14ac:dyDescent="0.35">
      <c r="A181" s="965">
        <v>1178</v>
      </c>
      <c r="B181" s="719"/>
      <c r="C181" s="719"/>
      <c r="D181" s="719"/>
      <c r="E181" s="719"/>
      <c r="F181" s="728">
        <v>0</v>
      </c>
      <c r="G181" s="716">
        <f t="shared" si="113"/>
        <v>0</v>
      </c>
      <c r="H181" s="1069">
        <f t="shared" ref="H181:H193" si="121">MOD((VALUE(MID(TEXT(F181,"000000000000000"),15,1))*3+VALUE(MID(TEXT(F181,"000000000000000"),14,1))*7+VALUE(MID(TEXT(F181,"000000000000000"),13,1))*13+VALUE(MID(TEXT(F181,"000000000000000"),12,1))*17+VALUE(MID(TEXT(F181,"000000000000000"),11,1))*19+VALUE(MID(TEXT(F181,"000000000000000"),10,1))*23+VALUE(MID(TEXT(F181,"000000000000000"),9,1))*29+VALUE(MID(TEXT(F181,"000000000000000"),8,1))*37+VALUE(MID(TEXT(F181,"000000000000000"),7,1))*41+VALUE(MID(TEXT(F181,"000000000000000"),6,1))*43+VALUE(MID(TEXT(F181,"000000000000000"),5,1))*47+VALUE(MID(TEXT(F181,"000000000000000"),4,1))*53+VALUE(MID(TEXT(F181,"000000000000000"),3,1))*59+VALUE(MID(TEXT(F181,"000000000000000"),2,1))*67+VALUE(MID(TEXT(F181,"000000000000000"),1,1))*71),11)</f>
        <v>0</v>
      </c>
      <c r="I181" s="818">
        <f t="shared" ref="I181:I193" si="122">ROUND((((F181/100)-INT(F181/100))*100),0)</f>
        <v>0</v>
      </c>
      <c r="J181" s="818">
        <f t="shared" ref="J181:J193" si="123">ROUND((((F181/10)-INT(F181/10))*10),0)</f>
        <v>0</v>
      </c>
      <c r="K181" s="819" t="s">
        <v>12</v>
      </c>
      <c r="L181" s="819" t="s">
        <v>23</v>
      </c>
      <c r="M181" s="721" t="s">
        <v>12</v>
      </c>
      <c r="N181" s="722">
        <v>0</v>
      </c>
      <c r="O181" s="723"/>
      <c r="P181" s="865"/>
      <c r="Q181" s="880"/>
      <c r="R181" s="727"/>
      <c r="S181" s="723"/>
      <c r="T181" s="731"/>
      <c r="U181" s="820">
        <v>7010</v>
      </c>
      <c r="V181" s="721"/>
      <c r="W181" s="726" t="s">
        <v>206</v>
      </c>
      <c r="X181" s="1263" t="s">
        <v>154</v>
      </c>
      <c r="Y181" s="727">
        <v>0</v>
      </c>
      <c r="Z181" s="723">
        <v>0</v>
      </c>
      <c r="AA181" s="723">
        <v>0</v>
      </c>
      <c r="AB181" s="723">
        <v>0</v>
      </c>
      <c r="AC181" s="728">
        <f t="shared" si="119"/>
        <v>1178</v>
      </c>
      <c r="AD181" s="729">
        <f t="shared" si="120"/>
        <v>0</v>
      </c>
      <c r="AE181" s="721" t="s">
        <v>23</v>
      </c>
      <c r="AF181" s="727"/>
      <c r="AG181" s="723"/>
      <c r="AH181" s="723"/>
      <c r="AI181" s="723"/>
      <c r="AJ181" s="728"/>
      <c r="AK181" s="728"/>
      <c r="AL181" s="724"/>
      <c r="AM181" s="730">
        <v>0</v>
      </c>
      <c r="AN181" s="728">
        <v>0</v>
      </c>
      <c r="AO181" s="728">
        <v>0</v>
      </c>
      <c r="AP181" s="728">
        <v>0</v>
      </c>
      <c r="AQ181" s="723"/>
      <c r="AR181" s="731"/>
      <c r="AS181" s="994"/>
      <c r="AT181" s="732"/>
      <c r="AU181" s="733"/>
      <c r="AV181" s="734"/>
      <c r="AW181" s="734"/>
      <c r="AX181" s="734"/>
      <c r="AY181" s="728"/>
      <c r="AZ181" s="728"/>
      <c r="BA181" s="735"/>
      <c r="BB181" s="1090"/>
      <c r="BC181" s="1185"/>
      <c r="BD181" s="825"/>
      <c r="BE181" s="825"/>
      <c r="BF181" s="1244"/>
      <c r="BG181" s="1120"/>
      <c r="BH181" s="738"/>
      <c r="BI181" s="723"/>
      <c r="BJ181" s="822"/>
      <c r="BK181" s="823"/>
      <c r="BL181" s="824"/>
      <c r="BM181" s="742"/>
      <c r="BN181" s="153" t="s">
        <v>374</v>
      </c>
      <c r="BO181" s="744"/>
      <c r="BP181" s="744"/>
      <c r="BQ181" s="747"/>
      <c r="BR181" s="897" t="s">
        <v>374</v>
      </c>
      <c r="BS181" s="541"/>
      <c r="BT181" s="541"/>
      <c r="BU181" s="541"/>
      <c r="BV181" s="541"/>
      <c r="BW181" s="541"/>
      <c r="BX181" s="953"/>
      <c r="BY181" s="742"/>
      <c r="BZ181" s="742"/>
      <c r="CA181" s="320" t="s">
        <v>505</v>
      </c>
      <c r="CB181" s="419" t="s">
        <v>661</v>
      </c>
    </row>
    <row r="182" spans="1:80" ht="21" x14ac:dyDescent="0.35">
      <c r="A182" s="965">
        <v>1179</v>
      </c>
      <c r="B182" s="719"/>
      <c r="C182" s="719"/>
      <c r="D182" s="719"/>
      <c r="E182" s="719"/>
      <c r="F182" s="728">
        <v>0</v>
      </c>
      <c r="G182" s="716">
        <f t="shared" si="113"/>
        <v>0</v>
      </c>
      <c r="H182" s="1069">
        <f t="shared" si="121"/>
        <v>0</v>
      </c>
      <c r="I182" s="818">
        <f t="shared" si="122"/>
        <v>0</v>
      </c>
      <c r="J182" s="818">
        <f t="shared" si="123"/>
        <v>0</v>
      </c>
      <c r="K182" s="819" t="s">
        <v>12</v>
      </c>
      <c r="L182" s="819" t="s">
        <v>23</v>
      </c>
      <c r="M182" s="721" t="s">
        <v>12</v>
      </c>
      <c r="N182" s="722">
        <v>0</v>
      </c>
      <c r="O182" s="723"/>
      <c r="P182" s="865"/>
      <c r="Q182" s="880"/>
      <c r="R182" s="727"/>
      <c r="S182" s="723"/>
      <c r="T182" s="731"/>
      <c r="U182" s="820">
        <v>7010</v>
      </c>
      <c r="V182" s="721"/>
      <c r="W182" s="726" t="s">
        <v>206</v>
      </c>
      <c r="X182" s="1263" t="s">
        <v>154</v>
      </c>
      <c r="Y182" s="727">
        <v>0</v>
      </c>
      <c r="Z182" s="723">
        <v>0</v>
      </c>
      <c r="AA182" s="723">
        <v>0</v>
      </c>
      <c r="AB182" s="723">
        <v>0</v>
      </c>
      <c r="AC182" s="728">
        <f t="shared" si="119"/>
        <v>1179</v>
      </c>
      <c r="AD182" s="729">
        <f t="shared" si="120"/>
        <v>0</v>
      </c>
      <c r="AE182" s="721" t="s">
        <v>23</v>
      </c>
      <c r="AF182" s="727"/>
      <c r="AG182" s="723"/>
      <c r="AH182" s="723"/>
      <c r="AI182" s="723"/>
      <c r="AJ182" s="728"/>
      <c r="AK182" s="728"/>
      <c r="AL182" s="724"/>
      <c r="AM182" s="730">
        <v>0</v>
      </c>
      <c r="AN182" s="728">
        <v>0</v>
      </c>
      <c r="AO182" s="728">
        <v>0</v>
      </c>
      <c r="AP182" s="728">
        <v>0</v>
      </c>
      <c r="AQ182" s="723"/>
      <c r="AR182" s="731"/>
      <c r="AS182" s="994"/>
      <c r="AT182" s="732"/>
      <c r="AU182" s="733"/>
      <c r="AV182" s="734"/>
      <c r="AW182" s="734"/>
      <c r="AX182" s="734"/>
      <c r="AY182" s="728"/>
      <c r="AZ182" s="728"/>
      <c r="BA182" s="735"/>
      <c r="BB182" s="402"/>
      <c r="BC182" s="1184"/>
      <c r="BD182" s="821"/>
      <c r="BE182" s="821"/>
      <c r="BF182" s="1245"/>
      <c r="BG182" s="1120"/>
      <c r="BH182" s="738"/>
      <c r="BI182" s="723"/>
      <c r="BJ182" s="822"/>
      <c r="BK182" s="823"/>
      <c r="BL182" s="824"/>
      <c r="BM182" s="742">
        <v>43663</v>
      </c>
      <c r="BN182" s="153" t="s">
        <v>374</v>
      </c>
      <c r="BO182" s="534" t="str">
        <f>IF(BP182="N/A","no responsable",IF(BP182="si","BIMESTRAL",VLOOKUP(BQ182,$BR$244:$BT$246,3)))</f>
        <v>CUATRIMESTRAL</v>
      </c>
      <c r="BP182" s="417" t="s">
        <v>374</v>
      </c>
      <c r="BQ182" s="418">
        <v>129833000</v>
      </c>
      <c r="BR182" s="897" t="s">
        <v>374</v>
      </c>
      <c r="BS182" s="837"/>
      <c r="BT182" s="838"/>
      <c r="BU182" s="839"/>
      <c r="BV182" s="840"/>
      <c r="BW182" s="841"/>
      <c r="BX182" s="947" t="s">
        <v>502</v>
      </c>
      <c r="BY182" s="742"/>
      <c r="BZ182" s="742"/>
      <c r="CA182" s="320" t="s">
        <v>505</v>
      </c>
      <c r="CB182" s="419" t="s">
        <v>661</v>
      </c>
    </row>
    <row r="183" spans="1:80" ht="21" x14ac:dyDescent="0.35">
      <c r="A183" s="965">
        <v>1180</v>
      </c>
      <c r="B183" s="719"/>
      <c r="C183" s="719"/>
      <c r="D183" s="719"/>
      <c r="E183" s="719"/>
      <c r="F183" s="728">
        <v>0</v>
      </c>
      <c r="G183" s="716">
        <f t="shared" si="113"/>
        <v>0</v>
      </c>
      <c r="H183" s="1069">
        <f t="shared" si="121"/>
        <v>0</v>
      </c>
      <c r="I183" s="818">
        <f t="shared" si="122"/>
        <v>0</v>
      </c>
      <c r="J183" s="818">
        <f t="shared" si="123"/>
        <v>0</v>
      </c>
      <c r="K183" s="819" t="s">
        <v>12</v>
      </c>
      <c r="L183" s="819" t="s">
        <v>23</v>
      </c>
      <c r="M183" s="721" t="s">
        <v>12</v>
      </c>
      <c r="N183" s="722">
        <v>0</v>
      </c>
      <c r="O183" s="723"/>
      <c r="P183" s="865"/>
      <c r="Q183" s="880"/>
      <c r="R183" s="727"/>
      <c r="S183" s="723"/>
      <c r="T183" s="731"/>
      <c r="U183" s="820">
        <v>90</v>
      </c>
      <c r="V183" s="721"/>
      <c r="W183" s="726" t="s">
        <v>206</v>
      </c>
      <c r="X183" s="1263" t="s">
        <v>154</v>
      </c>
      <c r="Y183" s="727">
        <v>0</v>
      </c>
      <c r="Z183" s="723">
        <v>0</v>
      </c>
      <c r="AA183" s="723">
        <v>0</v>
      </c>
      <c r="AB183" s="723">
        <v>0</v>
      </c>
      <c r="AC183" s="728">
        <f t="shared" si="119"/>
        <v>1180</v>
      </c>
      <c r="AD183" s="729">
        <f t="shared" si="120"/>
        <v>0</v>
      </c>
      <c r="AE183" s="721" t="s">
        <v>23</v>
      </c>
      <c r="AF183" s="727"/>
      <c r="AG183" s="723"/>
      <c r="AH183" s="723"/>
      <c r="AI183" s="723"/>
      <c r="AJ183" s="728"/>
      <c r="AK183" s="728"/>
      <c r="AL183" s="724"/>
      <c r="AM183" s="730">
        <v>0</v>
      </c>
      <c r="AN183" s="728">
        <v>0</v>
      </c>
      <c r="AO183" s="728">
        <v>0</v>
      </c>
      <c r="AP183" s="728">
        <v>0</v>
      </c>
      <c r="AQ183" s="723"/>
      <c r="AR183" s="731"/>
      <c r="AS183" s="994"/>
      <c r="AT183" s="732"/>
      <c r="AU183" s="733"/>
      <c r="AV183" s="734"/>
      <c r="AW183" s="734"/>
      <c r="AX183" s="734"/>
      <c r="AY183" s="728"/>
      <c r="AZ183" s="728"/>
      <c r="BA183" s="735"/>
      <c r="BB183" s="399"/>
      <c r="BC183" s="1185"/>
      <c r="BD183" s="825"/>
      <c r="BE183" s="825"/>
      <c r="BF183" s="1244"/>
      <c r="BG183" s="1120"/>
      <c r="BH183" s="738"/>
      <c r="BI183" s="723"/>
      <c r="BJ183" s="822"/>
      <c r="BK183" s="823"/>
      <c r="BL183" s="824"/>
      <c r="BM183" s="742"/>
      <c r="BN183" s="153" t="s">
        <v>374</v>
      </c>
      <c r="BO183" s="744"/>
      <c r="BP183" s="744"/>
      <c r="BQ183" s="747"/>
      <c r="BR183" s="897" t="s">
        <v>374</v>
      </c>
      <c r="BS183" s="541"/>
      <c r="BT183" s="541"/>
      <c r="BU183" s="541"/>
      <c r="BV183" s="541"/>
      <c r="BW183" s="541"/>
      <c r="BX183" s="953"/>
      <c r="BY183" s="742"/>
      <c r="BZ183" s="742"/>
      <c r="CA183" s="320" t="s">
        <v>505</v>
      </c>
      <c r="CB183" s="419" t="s">
        <v>661</v>
      </c>
    </row>
    <row r="184" spans="1:80" ht="21" x14ac:dyDescent="0.35">
      <c r="A184" s="965">
        <v>1181</v>
      </c>
      <c r="B184" s="719"/>
      <c r="C184" s="719"/>
      <c r="D184" s="719"/>
      <c r="E184" s="719"/>
      <c r="F184" s="728">
        <v>0</v>
      </c>
      <c r="G184" s="716">
        <f t="shared" si="113"/>
        <v>0</v>
      </c>
      <c r="H184" s="1069">
        <f t="shared" si="121"/>
        <v>0</v>
      </c>
      <c r="I184" s="818">
        <f t="shared" si="122"/>
        <v>0</v>
      </c>
      <c r="J184" s="818">
        <f t="shared" si="123"/>
        <v>0</v>
      </c>
      <c r="K184" s="819" t="s">
        <v>12</v>
      </c>
      <c r="L184" s="819" t="s">
        <v>23</v>
      </c>
      <c r="M184" s="721" t="s">
        <v>12</v>
      </c>
      <c r="N184" s="722">
        <v>0</v>
      </c>
      <c r="O184" s="723"/>
      <c r="P184" s="865"/>
      <c r="Q184" s="880"/>
      <c r="R184" s="727"/>
      <c r="S184" s="723"/>
      <c r="T184" s="731"/>
      <c r="U184" s="820">
        <v>6810</v>
      </c>
      <c r="V184" s="721"/>
      <c r="W184" s="726" t="s">
        <v>206</v>
      </c>
      <c r="X184" s="1263" t="s">
        <v>154</v>
      </c>
      <c r="Y184" s="727">
        <v>0</v>
      </c>
      <c r="Z184" s="723">
        <v>0</v>
      </c>
      <c r="AA184" s="723">
        <v>0</v>
      </c>
      <c r="AB184" s="723">
        <v>0</v>
      </c>
      <c r="AC184" s="728">
        <f t="shared" si="119"/>
        <v>1181</v>
      </c>
      <c r="AD184" s="729">
        <f t="shared" si="120"/>
        <v>0</v>
      </c>
      <c r="AE184" s="721" t="s">
        <v>23</v>
      </c>
      <c r="AF184" s="727"/>
      <c r="AG184" s="723"/>
      <c r="AH184" s="723"/>
      <c r="AI184" s="723"/>
      <c r="AJ184" s="728"/>
      <c r="AK184" s="728"/>
      <c r="AL184" s="724"/>
      <c r="AM184" s="730">
        <v>0</v>
      </c>
      <c r="AN184" s="728">
        <v>0</v>
      </c>
      <c r="AO184" s="728">
        <v>0</v>
      </c>
      <c r="AP184" s="728">
        <v>0</v>
      </c>
      <c r="AQ184" s="723"/>
      <c r="AR184" s="731"/>
      <c r="AS184" s="994"/>
      <c r="AT184" s="732"/>
      <c r="AU184" s="733"/>
      <c r="AV184" s="734"/>
      <c r="AW184" s="734"/>
      <c r="AX184" s="734"/>
      <c r="AY184" s="728"/>
      <c r="AZ184" s="728"/>
      <c r="BA184" s="735"/>
      <c r="BB184" s="1090"/>
      <c r="BC184" s="1185"/>
      <c r="BD184" s="825"/>
      <c r="BE184" s="825"/>
      <c r="BF184" s="1243"/>
      <c r="BG184" s="1120"/>
      <c r="BH184" s="738"/>
      <c r="BI184" s="723"/>
      <c r="BJ184" s="822"/>
      <c r="BK184" s="823"/>
      <c r="BL184" s="824"/>
      <c r="BM184" s="742"/>
      <c r="BN184" s="153" t="s">
        <v>374</v>
      </c>
      <c r="BO184" s="744"/>
      <c r="BP184" s="744"/>
      <c r="BQ184" s="747"/>
      <c r="BR184" s="897" t="s">
        <v>374</v>
      </c>
      <c r="BS184" s="541"/>
      <c r="BT184" s="541"/>
      <c r="BU184" s="541"/>
      <c r="BV184" s="541"/>
      <c r="BW184" s="541"/>
      <c r="BX184" s="953"/>
      <c r="BY184" s="742"/>
      <c r="BZ184" s="742"/>
      <c r="CA184" s="320" t="s">
        <v>505</v>
      </c>
      <c r="CB184" s="419" t="s">
        <v>661</v>
      </c>
    </row>
    <row r="185" spans="1:80" ht="21" x14ac:dyDescent="0.35">
      <c r="A185" s="965">
        <v>1182</v>
      </c>
      <c r="B185" s="719"/>
      <c r="C185" s="719"/>
      <c r="D185" s="719"/>
      <c r="E185" s="719"/>
      <c r="F185" s="728">
        <v>0</v>
      </c>
      <c r="G185" s="716">
        <f t="shared" si="113"/>
        <v>0</v>
      </c>
      <c r="H185" s="1069">
        <f t="shared" si="121"/>
        <v>0</v>
      </c>
      <c r="I185" s="818">
        <f t="shared" si="122"/>
        <v>0</v>
      </c>
      <c r="J185" s="818">
        <f t="shared" si="123"/>
        <v>0</v>
      </c>
      <c r="K185" s="819" t="s">
        <v>12</v>
      </c>
      <c r="L185" s="819" t="s">
        <v>23</v>
      </c>
      <c r="M185" s="721" t="s">
        <v>12</v>
      </c>
      <c r="N185" s="722">
        <v>0</v>
      </c>
      <c r="O185" s="723"/>
      <c r="P185" s="865"/>
      <c r="Q185" s="880"/>
      <c r="R185" s="727"/>
      <c r="S185" s="723"/>
      <c r="T185" s="731"/>
      <c r="U185" s="820">
        <v>8692</v>
      </c>
      <c r="V185" s="721"/>
      <c r="W185" s="726" t="s">
        <v>206</v>
      </c>
      <c r="X185" s="1263" t="s">
        <v>154</v>
      </c>
      <c r="Y185" s="727">
        <v>0</v>
      </c>
      <c r="Z185" s="723">
        <v>0</v>
      </c>
      <c r="AA185" s="723">
        <v>0</v>
      </c>
      <c r="AB185" s="723">
        <v>0</v>
      </c>
      <c r="AC185" s="728">
        <f t="shared" si="119"/>
        <v>1182</v>
      </c>
      <c r="AD185" s="729">
        <f t="shared" si="120"/>
        <v>0</v>
      </c>
      <c r="AE185" s="721" t="s">
        <v>23</v>
      </c>
      <c r="AF185" s="727"/>
      <c r="AG185" s="723"/>
      <c r="AH185" s="723"/>
      <c r="AI185" s="723"/>
      <c r="AJ185" s="728"/>
      <c r="AK185" s="728"/>
      <c r="AL185" s="724"/>
      <c r="AM185" s="730">
        <v>0</v>
      </c>
      <c r="AN185" s="728">
        <v>0</v>
      </c>
      <c r="AO185" s="728">
        <v>0</v>
      </c>
      <c r="AP185" s="728">
        <v>0</v>
      </c>
      <c r="AQ185" s="723"/>
      <c r="AR185" s="731"/>
      <c r="AS185" s="994"/>
      <c r="AT185" s="732"/>
      <c r="AU185" s="733"/>
      <c r="AV185" s="734"/>
      <c r="AW185" s="734"/>
      <c r="AX185" s="734"/>
      <c r="AY185" s="728"/>
      <c r="AZ185" s="728"/>
      <c r="BA185" s="735"/>
      <c r="BB185" s="401"/>
      <c r="BC185" s="1185"/>
      <c r="BD185" s="825"/>
      <c r="BE185" s="825"/>
      <c r="BF185" s="1246"/>
      <c r="BG185" s="1120"/>
      <c r="BH185" s="738"/>
      <c r="BI185" s="723"/>
      <c r="BJ185" s="822"/>
      <c r="BK185" s="823"/>
      <c r="BL185" s="824"/>
      <c r="BM185" s="742">
        <v>43187</v>
      </c>
      <c r="BN185" s="153" t="s">
        <v>374</v>
      </c>
      <c r="BO185" s="744"/>
      <c r="BP185" s="744"/>
      <c r="BQ185" s="747"/>
      <c r="BR185" s="897" t="s">
        <v>374</v>
      </c>
      <c r="BS185" s="541"/>
      <c r="BT185" s="541"/>
      <c r="BU185" s="541"/>
      <c r="BV185" s="541"/>
      <c r="BW185" s="541"/>
      <c r="BX185" s="953"/>
      <c r="BY185" s="742"/>
      <c r="BZ185" s="742"/>
      <c r="CA185" s="320" t="s">
        <v>505</v>
      </c>
      <c r="CB185" s="419" t="s">
        <v>661</v>
      </c>
    </row>
    <row r="186" spans="1:80" ht="21" x14ac:dyDescent="0.35">
      <c r="A186" s="965">
        <v>1183</v>
      </c>
      <c r="B186" s="719"/>
      <c r="C186" s="719"/>
      <c r="D186" s="719"/>
      <c r="E186" s="719"/>
      <c r="F186" s="728">
        <v>0</v>
      </c>
      <c r="G186" s="716">
        <f t="shared" si="113"/>
        <v>0</v>
      </c>
      <c r="H186" s="1069">
        <f t="shared" si="121"/>
        <v>0</v>
      </c>
      <c r="I186" s="818">
        <f t="shared" si="122"/>
        <v>0</v>
      </c>
      <c r="J186" s="818">
        <f t="shared" si="123"/>
        <v>0</v>
      </c>
      <c r="K186" s="819" t="s">
        <v>12</v>
      </c>
      <c r="L186" s="819" t="s">
        <v>23</v>
      </c>
      <c r="M186" s="721" t="s">
        <v>12</v>
      </c>
      <c r="N186" s="722">
        <v>0</v>
      </c>
      <c r="O186" s="723"/>
      <c r="P186" s="865"/>
      <c r="Q186" s="880"/>
      <c r="R186" s="727"/>
      <c r="S186" s="723"/>
      <c r="T186" s="731"/>
      <c r="U186" s="820">
        <v>7010</v>
      </c>
      <c r="V186" s="721"/>
      <c r="W186" s="726" t="s">
        <v>206</v>
      </c>
      <c r="X186" s="1263" t="s">
        <v>154</v>
      </c>
      <c r="Y186" s="727">
        <v>0</v>
      </c>
      <c r="Z186" s="723">
        <v>0</v>
      </c>
      <c r="AA186" s="723">
        <v>0</v>
      </c>
      <c r="AB186" s="723">
        <v>0</v>
      </c>
      <c r="AC186" s="728">
        <f t="shared" si="119"/>
        <v>1183</v>
      </c>
      <c r="AD186" s="729">
        <f t="shared" si="120"/>
        <v>0</v>
      </c>
      <c r="AE186" s="721" t="s">
        <v>23</v>
      </c>
      <c r="AF186" s="727"/>
      <c r="AG186" s="723"/>
      <c r="AH186" s="723"/>
      <c r="AI186" s="723"/>
      <c r="AJ186" s="728"/>
      <c r="AK186" s="728"/>
      <c r="AL186" s="724"/>
      <c r="AM186" s="730">
        <v>0</v>
      </c>
      <c r="AN186" s="728">
        <v>0</v>
      </c>
      <c r="AO186" s="728">
        <v>0</v>
      </c>
      <c r="AP186" s="728">
        <v>0</v>
      </c>
      <c r="AQ186" s="723"/>
      <c r="AR186" s="731"/>
      <c r="AS186" s="994"/>
      <c r="AT186" s="732"/>
      <c r="AU186" s="733"/>
      <c r="AV186" s="734"/>
      <c r="AW186" s="734"/>
      <c r="AX186" s="734"/>
      <c r="AY186" s="728"/>
      <c r="AZ186" s="728"/>
      <c r="BA186" s="735"/>
      <c r="BB186" s="1091"/>
      <c r="BC186" s="1185"/>
      <c r="BD186" s="825"/>
      <c r="BE186" s="825"/>
      <c r="BF186" s="1244"/>
      <c r="BG186" s="1120"/>
      <c r="BH186" s="738"/>
      <c r="BI186" s="723"/>
      <c r="BJ186" s="822"/>
      <c r="BK186" s="823"/>
      <c r="BL186" s="824"/>
      <c r="BM186" s="742"/>
      <c r="BN186" s="153" t="s">
        <v>374</v>
      </c>
      <c r="BO186" s="744"/>
      <c r="BP186" s="744"/>
      <c r="BQ186" s="747"/>
      <c r="BR186" s="897" t="s">
        <v>374</v>
      </c>
      <c r="BS186" s="541"/>
      <c r="BT186" s="541"/>
      <c r="BU186" s="541"/>
      <c r="BV186" s="541"/>
      <c r="BW186" s="541"/>
      <c r="BX186" s="953"/>
      <c r="BY186" s="742"/>
      <c r="BZ186" s="742"/>
      <c r="CA186" s="320" t="s">
        <v>505</v>
      </c>
      <c r="CB186" s="419" t="s">
        <v>661</v>
      </c>
    </row>
    <row r="187" spans="1:80" ht="21" x14ac:dyDescent="0.35">
      <c r="A187" s="957">
        <v>1184</v>
      </c>
      <c r="B187" s="481"/>
      <c r="C187" s="481"/>
      <c r="D187" s="481"/>
      <c r="E187" s="481"/>
      <c r="F187" s="491">
        <v>0</v>
      </c>
      <c r="G187" s="716">
        <f t="shared" si="113"/>
        <v>0</v>
      </c>
      <c r="H187" s="1059">
        <f t="shared" ref="H187:H192" si="124">MOD((VALUE(MID(TEXT(F187,"000000000000000"),15,1))*3+VALUE(MID(TEXT(F187,"000000000000000"),14,1))*7+VALUE(MID(TEXT(F187,"000000000000000"),13,1))*13+VALUE(MID(TEXT(F187,"000000000000000"),12,1))*17+VALUE(MID(TEXT(F187,"000000000000000"),11,1))*19+VALUE(MID(TEXT(F187,"000000000000000"),10,1))*23+VALUE(MID(TEXT(F187,"000000000000000"),9,1))*29+VALUE(MID(TEXT(F187,"000000000000000"),8,1))*37+VALUE(MID(TEXT(F187,"000000000000000"),7,1))*41+VALUE(MID(TEXT(F187,"000000000000000"),6,1))*43+VALUE(MID(TEXT(F187,"000000000000000"),5,1))*47+VALUE(MID(TEXT(F187,"000000000000000"),4,1))*53+VALUE(MID(TEXT(F187,"000000000000000"),3,1))*59+VALUE(MID(TEXT(F187,"000000000000000"),2,1))*67+VALUE(MID(TEXT(F187,"000000000000000"),1,1))*71),11)</f>
        <v>0</v>
      </c>
      <c r="I187" s="826">
        <f t="shared" ref="I187:I192" si="125">ROUND((((F187/100)-INT(F187/100))*100),0)</f>
        <v>0</v>
      </c>
      <c r="J187" s="826">
        <f t="shared" ref="J187:J192" si="126">ROUND((((F187/10)-INT(F187/10))*10),0)</f>
        <v>0</v>
      </c>
      <c r="K187" s="827" t="s">
        <v>12</v>
      </c>
      <c r="L187" s="827" t="s">
        <v>23</v>
      </c>
      <c r="M187" s="485" t="s">
        <v>12</v>
      </c>
      <c r="N187" s="761">
        <v>0</v>
      </c>
      <c r="O187" s="487"/>
      <c r="P187" s="867"/>
      <c r="Q187" s="871"/>
      <c r="R187" s="490"/>
      <c r="S187" s="487"/>
      <c r="T187" s="495"/>
      <c r="U187" s="763">
        <v>90</v>
      </c>
      <c r="V187" s="485"/>
      <c r="W187" s="489" t="s">
        <v>206</v>
      </c>
      <c r="X187" s="1255" t="s">
        <v>154</v>
      </c>
      <c r="Y187" s="490">
        <v>0</v>
      </c>
      <c r="Z187" s="487">
        <v>0</v>
      </c>
      <c r="AA187" s="487">
        <v>0</v>
      </c>
      <c r="AB187" s="487">
        <v>0</v>
      </c>
      <c r="AC187" s="491">
        <f t="shared" si="119"/>
        <v>1184</v>
      </c>
      <c r="AD187" s="492">
        <f t="shared" si="120"/>
        <v>0</v>
      </c>
      <c r="AE187" s="485" t="s">
        <v>23</v>
      </c>
      <c r="AF187" s="490"/>
      <c r="AG187" s="487"/>
      <c r="AH187" s="487"/>
      <c r="AI187" s="487"/>
      <c r="AJ187" s="491"/>
      <c r="AK187" s="491"/>
      <c r="AL187" s="762"/>
      <c r="AM187" s="494">
        <v>0</v>
      </c>
      <c r="AN187" s="491">
        <v>0</v>
      </c>
      <c r="AO187" s="491">
        <v>0</v>
      </c>
      <c r="AP187" s="491">
        <v>0</v>
      </c>
      <c r="AQ187" s="487"/>
      <c r="AR187" s="495"/>
      <c r="AS187" s="987"/>
      <c r="AT187" s="496"/>
      <c r="AU187" s="497"/>
      <c r="AV187" s="498"/>
      <c r="AW187" s="498"/>
      <c r="AX187" s="498"/>
      <c r="AY187" s="491"/>
      <c r="AZ187" s="491"/>
      <c r="BA187" s="499"/>
      <c r="BB187" s="1092"/>
      <c r="BC187" s="1186"/>
      <c r="BD187" s="828"/>
      <c r="BE187" s="828"/>
      <c r="BF187" s="1247"/>
      <c r="BG187" s="1127"/>
      <c r="BH187" s="502"/>
      <c r="BI187" s="487"/>
      <c r="BJ187" s="503"/>
      <c r="BK187" s="504"/>
      <c r="BL187" s="505"/>
      <c r="BM187" s="506"/>
      <c r="BN187" s="286" t="s">
        <v>374</v>
      </c>
      <c r="BO187" s="508"/>
      <c r="BP187" s="508"/>
      <c r="BQ187" s="509"/>
      <c r="BR187" s="897" t="s">
        <v>374</v>
      </c>
      <c r="BS187" s="541"/>
      <c r="BT187" s="541"/>
      <c r="BU187" s="541"/>
      <c r="BV187" s="541"/>
      <c r="BW187" s="541"/>
      <c r="BX187" s="945"/>
      <c r="BY187" s="506"/>
      <c r="BZ187" s="506"/>
      <c r="CA187" s="304" t="s">
        <v>505</v>
      </c>
      <c r="CB187" s="419" t="s">
        <v>661</v>
      </c>
    </row>
    <row r="188" spans="1:80" ht="21" x14ac:dyDescent="0.35">
      <c r="A188" s="958">
        <v>1185</v>
      </c>
      <c r="C188" s="513"/>
      <c r="D188" s="513"/>
      <c r="E188" s="513"/>
      <c r="F188" s="413">
        <v>0</v>
      </c>
      <c r="G188" s="716">
        <f t="shared" si="113"/>
        <v>0</v>
      </c>
      <c r="H188" s="1060">
        <f t="shared" si="124"/>
        <v>0</v>
      </c>
      <c r="I188" s="420">
        <f t="shared" si="125"/>
        <v>0</v>
      </c>
      <c r="J188" s="420">
        <f t="shared" si="126"/>
        <v>0</v>
      </c>
      <c r="K188" s="789" t="s">
        <v>12</v>
      </c>
      <c r="L188" s="789" t="s">
        <v>23</v>
      </c>
      <c r="M188" s="409" t="s">
        <v>12</v>
      </c>
      <c r="N188" s="590">
        <v>0</v>
      </c>
      <c r="Q188" s="756"/>
      <c r="R188" s="519"/>
      <c r="T188" s="525"/>
      <c r="U188" s="777">
        <v>10</v>
      </c>
      <c r="W188" s="755" t="s">
        <v>206</v>
      </c>
      <c r="X188" s="1264" t="s">
        <v>154</v>
      </c>
      <c r="Y188" s="519">
        <v>0</v>
      </c>
      <c r="Z188" s="411">
        <v>0</v>
      </c>
      <c r="AA188" s="411">
        <v>0</v>
      </c>
      <c r="AB188" s="411">
        <v>0</v>
      </c>
      <c r="AC188" s="413">
        <f t="shared" si="119"/>
        <v>1185</v>
      </c>
      <c r="AD188" s="520">
        <f t="shared" si="120"/>
        <v>0</v>
      </c>
      <c r="AE188" s="409" t="s">
        <v>23</v>
      </c>
      <c r="AF188" s="519"/>
      <c r="AL188" s="591"/>
      <c r="AM188" s="524">
        <v>0</v>
      </c>
      <c r="AN188" s="413">
        <v>0</v>
      </c>
      <c r="AO188" s="413">
        <v>0</v>
      </c>
      <c r="AP188" s="413">
        <v>0</v>
      </c>
      <c r="AR188" s="525"/>
      <c r="AS188" s="989"/>
      <c r="AT188" s="526"/>
      <c r="AU188" s="521"/>
      <c r="AV188" s="522"/>
      <c r="AW188" s="522"/>
      <c r="AX188" s="522"/>
      <c r="AY188" s="413"/>
      <c r="AZ188" s="413"/>
      <c r="BA188" s="527"/>
      <c r="BB188" s="400"/>
      <c r="BC188" s="1181"/>
      <c r="BD188" s="759"/>
      <c r="BE188" s="759"/>
      <c r="BF188" s="1219"/>
      <c r="BG188" s="1114"/>
      <c r="BH188" s="540"/>
      <c r="BJ188" s="530"/>
      <c r="BK188" s="531"/>
      <c r="BL188" s="532"/>
      <c r="BM188" s="533"/>
      <c r="BN188" s="125" t="s">
        <v>374</v>
      </c>
      <c r="BR188" s="897" t="s">
        <v>374</v>
      </c>
      <c r="BS188" s="541"/>
      <c r="BT188" s="541"/>
      <c r="BU188" s="541"/>
      <c r="BV188" s="541"/>
      <c r="BW188" s="541"/>
      <c r="BX188" s="947"/>
      <c r="BY188" s="533"/>
      <c r="BZ188" s="533"/>
      <c r="CA188" s="127" t="s">
        <v>505</v>
      </c>
      <c r="CB188" s="419" t="s">
        <v>661</v>
      </c>
    </row>
    <row r="189" spans="1:80" ht="21" x14ac:dyDescent="0.35">
      <c r="A189" s="958">
        <v>1186</v>
      </c>
      <c r="C189" s="513"/>
      <c r="D189" s="513"/>
      <c r="E189" s="513"/>
      <c r="F189" s="413">
        <v>0</v>
      </c>
      <c r="G189" s="716">
        <f t="shared" ref="G189:G194" si="127">IF(H189=0,0,IF(H189=1,1,11-H189))</f>
        <v>0</v>
      </c>
      <c r="H189" s="1060">
        <f t="shared" si="124"/>
        <v>0</v>
      </c>
      <c r="I189" s="420">
        <f t="shared" si="125"/>
        <v>0</v>
      </c>
      <c r="J189" s="420">
        <f t="shared" si="126"/>
        <v>0</v>
      </c>
      <c r="K189" s="789" t="s">
        <v>12</v>
      </c>
      <c r="L189" s="789" t="s">
        <v>23</v>
      </c>
      <c r="M189" s="409" t="s">
        <v>12</v>
      </c>
      <c r="N189" s="590">
        <v>0</v>
      </c>
      <c r="Q189" s="756"/>
      <c r="R189" s="519"/>
      <c r="T189" s="525"/>
      <c r="U189" s="777">
        <v>7110</v>
      </c>
      <c r="W189" s="755" t="s">
        <v>206</v>
      </c>
      <c r="X189" s="1264" t="s">
        <v>154</v>
      </c>
      <c r="Y189" s="519">
        <v>0</v>
      </c>
      <c r="Z189" s="411">
        <v>0</v>
      </c>
      <c r="AA189" s="411">
        <v>0</v>
      </c>
      <c r="AB189" s="411">
        <v>0</v>
      </c>
      <c r="AC189" s="413">
        <f t="shared" si="119"/>
        <v>1186</v>
      </c>
      <c r="AD189" s="520">
        <f t="shared" ref="AD189:AD201" si="128">+F189</f>
        <v>0</v>
      </c>
      <c r="AE189" s="409" t="s">
        <v>23</v>
      </c>
      <c r="AF189" s="519"/>
      <c r="AL189" s="591"/>
      <c r="AM189" s="524">
        <v>0</v>
      </c>
      <c r="AN189" s="413">
        <v>0</v>
      </c>
      <c r="AO189" s="413">
        <v>0</v>
      </c>
      <c r="AP189" s="413">
        <v>0</v>
      </c>
      <c r="AR189" s="525"/>
      <c r="AS189" s="989"/>
      <c r="AT189" s="526"/>
      <c r="AU189" s="521"/>
      <c r="AV189" s="522"/>
      <c r="AW189" s="522"/>
      <c r="AX189" s="522"/>
      <c r="AY189" s="413"/>
      <c r="AZ189" s="413"/>
      <c r="BA189" s="527"/>
      <c r="BB189" s="1085"/>
      <c r="BC189" s="1181"/>
      <c r="BD189" s="759"/>
      <c r="BE189" s="759"/>
      <c r="BF189" s="1213"/>
      <c r="BG189" s="1114"/>
      <c r="BH189" s="540"/>
      <c r="BJ189" s="530"/>
      <c r="BK189" s="531"/>
      <c r="BL189" s="532"/>
      <c r="BM189" s="533"/>
      <c r="BN189" s="125" t="s">
        <v>374</v>
      </c>
      <c r="BR189" s="897" t="s">
        <v>374</v>
      </c>
      <c r="BS189" s="541"/>
      <c r="BT189" s="541"/>
      <c r="BU189" s="541"/>
      <c r="BV189" s="541"/>
      <c r="BW189" s="541"/>
      <c r="BX189" s="947"/>
      <c r="BY189" s="533"/>
      <c r="BZ189" s="533"/>
      <c r="CA189" s="127" t="s">
        <v>505</v>
      </c>
      <c r="CB189" s="419" t="s">
        <v>661</v>
      </c>
    </row>
    <row r="190" spans="1:80" ht="21" x14ac:dyDescent="0.35">
      <c r="A190" s="958">
        <v>1187</v>
      </c>
      <c r="C190" s="513"/>
      <c r="D190" s="513"/>
      <c r="E190" s="513"/>
      <c r="F190" s="413">
        <v>0</v>
      </c>
      <c r="G190" s="716">
        <f t="shared" si="127"/>
        <v>0</v>
      </c>
      <c r="H190" s="1060">
        <f t="shared" si="124"/>
        <v>0</v>
      </c>
      <c r="I190" s="420">
        <f t="shared" si="125"/>
        <v>0</v>
      </c>
      <c r="J190" s="420">
        <f t="shared" si="126"/>
        <v>0</v>
      </c>
      <c r="K190" s="789" t="s">
        <v>12</v>
      </c>
      <c r="L190" s="789" t="s">
        <v>23</v>
      </c>
      <c r="M190" s="409" t="s">
        <v>12</v>
      </c>
      <c r="N190" s="590">
        <v>0</v>
      </c>
      <c r="Q190" s="756"/>
      <c r="R190" s="519"/>
      <c r="T190" s="525"/>
      <c r="U190" s="777">
        <v>10</v>
      </c>
      <c r="W190" s="755" t="s">
        <v>206</v>
      </c>
      <c r="X190" s="1264" t="s">
        <v>154</v>
      </c>
      <c r="Y190" s="519">
        <v>0</v>
      </c>
      <c r="Z190" s="411">
        <v>0</v>
      </c>
      <c r="AA190" s="411">
        <v>0</v>
      </c>
      <c r="AB190" s="411">
        <v>0</v>
      </c>
      <c r="AC190" s="413">
        <f t="shared" si="119"/>
        <v>1187</v>
      </c>
      <c r="AD190" s="520">
        <f t="shared" si="128"/>
        <v>0</v>
      </c>
      <c r="AE190" s="409" t="s">
        <v>23</v>
      </c>
      <c r="AF190" s="519"/>
      <c r="AL190" s="591"/>
      <c r="AM190" s="524">
        <v>0</v>
      </c>
      <c r="AN190" s="413">
        <v>0</v>
      </c>
      <c r="AO190" s="413">
        <v>0</v>
      </c>
      <c r="AP190" s="413">
        <v>0</v>
      </c>
      <c r="AR190" s="525"/>
      <c r="AS190" s="989"/>
      <c r="AT190" s="526"/>
      <c r="AU190" s="521"/>
      <c r="AV190" s="522"/>
      <c r="AW190" s="522"/>
      <c r="AX190" s="522"/>
      <c r="AY190" s="413"/>
      <c r="AZ190" s="413"/>
      <c r="BA190" s="527"/>
      <c r="BB190" s="400"/>
      <c r="BC190" s="1181"/>
      <c r="BD190" s="759"/>
      <c r="BE190" s="759"/>
      <c r="BF190" s="1215"/>
      <c r="BG190" s="1114"/>
      <c r="BH190" s="540"/>
      <c r="BJ190" s="530"/>
      <c r="BK190" s="531"/>
      <c r="BL190" s="532"/>
      <c r="BM190" s="533"/>
      <c r="BN190" s="125" t="s">
        <v>374</v>
      </c>
      <c r="BR190" s="897" t="s">
        <v>374</v>
      </c>
      <c r="BS190" s="541"/>
      <c r="BT190" s="541"/>
      <c r="BU190" s="541"/>
      <c r="BV190" s="541"/>
      <c r="BW190" s="541"/>
      <c r="BX190" s="947"/>
      <c r="BY190" s="533"/>
      <c r="BZ190" s="533"/>
      <c r="CA190" s="779"/>
      <c r="CB190" s="419" t="s">
        <v>661</v>
      </c>
    </row>
    <row r="191" spans="1:80" ht="21" x14ac:dyDescent="0.35">
      <c r="A191" s="958">
        <v>1188</v>
      </c>
      <c r="C191" s="513"/>
      <c r="D191" s="513"/>
      <c r="E191" s="513"/>
      <c r="F191" s="413">
        <v>0</v>
      </c>
      <c r="G191" s="716">
        <f t="shared" si="127"/>
        <v>0</v>
      </c>
      <c r="H191" s="1060">
        <f t="shared" si="124"/>
        <v>0</v>
      </c>
      <c r="I191" s="420">
        <f t="shared" si="125"/>
        <v>0</v>
      </c>
      <c r="J191" s="420">
        <f t="shared" si="126"/>
        <v>0</v>
      </c>
      <c r="K191" s="789" t="s">
        <v>12</v>
      </c>
      <c r="L191" s="789" t="s">
        <v>23</v>
      </c>
      <c r="M191" s="409" t="s">
        <v>12</v>
      </c>
      <c r="N191" s="590">
        <v>0</v>
      </c>
      <c r="Q191" s="756"/>
      <c r="R191" s="519"/>
      <c r="T191" s="525"/>
      <c r="U191" s="777">
        <v>10</v>
      </c>
      <c r="W191" s="755" t="s">
        <v>206</v>
      </c>
      <c r="X191" s="1264" t="s">
        <v>154</v>
      </c>
      <c r="Y191" s="519">
        <v>0</v>
      </c>
      <c r="Z191" s="411">
        <v>0</v>
      </c>
      <c r="AA191" s="411">
        <v>0</v>
      </c>
      <c r="AB191" s="411">
        <v>0</v>
      </c>
      <c r="AC191" s="413">
        <f t="shared" si="119"/>
        <v>1188</v>
      </c>
      <c r="AD191" s="520">
        <f t="shared" si="128"/>
        <v>0</v>
      </c>
      <c r="AE191" s="409" t="s">
        <v>23</v>
      </c>
      <c r="AF191" s="519"/>
      <c r="AL191" s="591"/>
      <c r="AM191" s="524">
        <v>0</v>
      </c>
      <c r="AN191" s="413">
        <v>0</v>
      </c>
      <c r="AO191" s="413">
        <v>0</v>
      </c>
      <c r="AP191" s="413">
        <v>0</v>
      </c>
      <c r="AR191" s="525"/>
      <c r="AS191" s="989"/>
      <c r="AT191" s="526"/>
      <c r="AU191" s="521"/>
      <c r="AV191" s="522"/>
      <c r="AW191" s="522"/>
      <c r="AX191" s="522"/>
      <c r="AY191" s="413"/>
      <c r="AZ191" s="413"/>
      <c r="BA191" s="527"/>
      <c r="BB191" s="1085"/>
      <c r="BC191" s="1181"/>
      <c r="BD191" s="759"/>
      <c r="BE191" s="759"/>
      <c r="BF191" s="1215"/>
      <c r="BG191" s="1114"/>
      <c r="BH191" s="540"/>
      <c r="BJ191" s="530"/>
      <c r="BK191" s="531"/>
      <c r="BL191" s="532"/>
      <c r="BM191" s="533"/>
      <c r="BN191" s="125" t="s">
        <v>374</v>
      </c>
      <c r="BR191" s="897" t="s">
        <v>374</v>
      </c>
      <c r="BS191" s="541"/>
      <c r="BT191" s="541"/>
      <c r="BU191" s="541"/>
      <c r="BV191" s="541"/>
      <c r="BW191" s="541"/>
      <c r="BX191" s="947"/>
      <c r="BY191" s="533"/>
      <c r="BZ191" s="533"/>
      <c r="CA191" s="127" t="s">
        <v>505</v>
      </c>
      <c r="CB191" s="419" t="s">
        <v>661</v>
      </c>
    </row>
    <row r="192" spans="1:80" ht="21" x14ac:dyDescent="0.35">
      <c r="A192" s="958">
        <v>1189</v>
      </c>
      <c r="C192" s="513"/>
      <c r="D192" s="513"/>
      <c r="E192" s="513"/>
      <c r="F192" s="413">
        <v>0</v>
      </c>
      <c r="G192" s="716">
        <f t="shared" si="127"/>
        <v>0</v>
      </c>
      <c r="H192" s="1060">
        <f t="shared" si="124"/>
        <v>0</v>
      </c>
      <c r="I192" s="420">
        <f t="shared" si="125"/>
        <v>0</v>
      </c>
      <c r="J192" s="420">
        <f t="shared" si="126"/>
        <v>0</v>
      </c>
      <c r="K192" s="789" t="s">
        <v>12</v>
      </c>
      <c r="L192" s="789" t="s">
        <v>23</v>
      </c>
      <c r="M192" s="409" t="s">
        <v>12</v>
      </c>
      <c r="N192" s="590">
        <v>0</v>
      </c>
      <c r="Q192" s="756"/>
      <c r="R192" s="519"/>
      <c r="T192" s="525"/>
      <c r="U192" s="777">
        <v>82</v>
      </c>
      <c r="W192" s="755" t="s">
        <v>206</v>
      </c>
      <c r="X192" s="1264" t="s">
        <v>154</v>
      </c>
      <c r="Y192" s="519">
        <v>0</v>
      </c>
      <c r="Z192" s="411">
        <v>0</v>
      </c>
      <c r="AA192" s="411">
        <v>0</v>
      </c>
      <c r="AB192" s="411">
        <v>0</v>
      </c>
      <c r="AC192" s="413">
        <f t="shared" si="119"/>
        <v>1189</v>
      </c>
      <c r="AD192" s="520">
        <f t="shared" si="128"/>
        <v>0</v>
      </c>
      <c r="AE192" s="409" t="s">
        <v>23</v>
      </c>
      <c r="AF192" s="519"/>
      <c r="AL192" s="591"/>
      <c r="AM192" s="524">
        <v>0</v>
      </c>
      <c r="AN192" s="413">
        <v>0</v>
      </c>
      <c r="AO192" s="413">
        <v>0</v>
      </c>
      <c r="AP192" s="413">
        <v>0</v>
      </c>
      <c r="AR192" s="525"/>
      <c r="AS192" s="989"/>
      <c r="AT192" s="526"/>
      <c r="AU192" s="521"/>
      <c r="AV192" s="522"/>
      <c r="AW192" s="522"/>
      <c r="AX192" s="522"/>
      <c r="AY192" s="413"/>
      <c r="AZ192" s="413"/>
      <c r="BA192" s="527"/>
      <c r="BB192" s="1085"/>
      <c r="BC192" s="1181"/>
      <c r="BD192" s="759"/>
      <c r="BE192" s="759"/>
      <c r="BF192" s="1215"/>
      <c r="BG192" s="1114"/>
      <c r="BH192" s="540"/>
      <c r="BJ192" s="530"/>
      <c r="BK192" s="531"/>
      <c r="BL192" s="532"/>
      <c r="BM192" s="533"/>
      <c r="BN192" s="125" t="s">
        <v>374</v>
      </c>
      <c r="BR192" s="897" t="s">
        <v>374</v>
      </c>
      <c r="BS192" s="541"/>
      <c r="BT192" s="541"/>
      <c r="BU192" s="541"/>
      <c r="BV192" s="541"/>
      <c r="BW192" s="541"/>
      <c r="BX192" s="947"/>
      <c r="BY192" s="533"/>
      <c r="BZ192" s="533"/>
      <c r="CA192" s="127" t="s">
        <v>505</v>
      </c>
      <c r="CB192" s="419" t="s">
        <v>661</v>
      </c>
    </row>
    <row r="193" spans="1:80" ht="21" x14ac:dyDescent="0.35">
      <c r="A193" s="958">
        <v>1190</v>
      </c>
      <c r="C193" s="513"/>
      <c r="D193" s="513"/>
      <c r="E193" s="513"/>
      <c r="F193" s="413">
        <v>0</v>
      </c>
      <c r="G193" s="716">
        <f t="shared" si="127"/>
        <v>0</v>
      </c>
      <c r="H193" s="1060">
        <f t="shared" si="121"/>
        <v>0</v>
      </c>
      <c r="I193" s="420">
        <f t="shared" si="122"/>
        <v>0</v>
      </c>
      <c r="J193" s="420">
        <f t="shared" si="123"/>
        <v>0</v>
      </c>
      <c r="K193" s="789" t="s">
        <v>12</v>
      </c>
      <c r="L193" s="789" t="s">
        <v>23</v>
      </c>
      <c r="M193" s="409" t="s">
        <v>12</v>
      </c>
      <c r="N193" s="590">
        <v>0</v>
      </c>
      <c r="Q193" s="756"/>
      <c r="R193" s="519"/>
      <c r="T193" s="525"/>
      <c r="U193" s="777">
        <v>5611</v>
      </c>
      <c r="W193" s="755" t="s">
        <v>206</v>
      </c>
      <c r="X193" s="1264" t="s">
        <v>154</v>
      </c>
      <c r="Y193" s="519">
        <v>0</v>
      </c>
      <c r="Z193" s="411">
        <v>0</v>
      </c>
      <c r="AA193" s="411">
        <v>0</v>
      </c>
      <c r="AB193" s="411">
        <v>0</v>
      </c>
      <c r="AC193" s="413">
        <f t="shared" si="106"/>
        <v>1190</v>
      </c>
      <c r="AD193" s="520">
        <f t="shared" si="128"/>
        <v>0</v>
      </c>
      <c r="AE193" s="409" t="s">
        <v>23</v>
      </c>
      <c r="AF193" s="519"/>
      <c r="AL193" s="591"/>
      <c r="AM193" s="524">
        <v>0</v>
      </c>
      <c r="AN193" s="413">
        <v>0</v>
      </c>
      <c r="AO193" s="413">
        <v>0</v>
      </c>
      <c r="AP193" s="413">
        <v>0</v>
      </c>
      <c r="AR193" s="525" t="s">
        <v>23</v>
      </c>
      <c r="AS193" s="989"/>
      <c r="AT193" s="526"/>
      <c r="AU193" s="521"/>
      <c r="AV193" s="522"/>
      <c r="AW193" s="522"/>
      <c r="AX193" s="522"/>
      <c r="AY193" s="413"/>
      <c r="AZ193" s="413"/>
      <c r="BA193" s="527"/>
      <c r="BB193" s="400"/>
      <c r="BC193" s="1181"/>
      <c r="BD193" s="759"/>
      <c r="BE193" s="759"/>
      <c r="BF193" s="1215"/>
      <c r="BG193" s="1114"/>
      <c r="BH193" s="540"/>
      <c r="BJ193" s="530"/>
      <c r="BK193" s="531"/>
      <c r="BL193" s="532"/>
      <c r="BM193" s="533"/>
      <c r="BN193" s="125" t="s">
        <v>374</v>
      </c>
      <c r="BR193" s="897" t="s">
        <v>374</v>
      </c>
      <c r="BS193" s="541"/>
      <c r="BT193" s="541"/>
      <c r="BU193" s="541"/>
      <c r="BV193" s="541"/>
      <c r="BW193" s="541"/>
      <c r="BX193" s="947"/>
      <c r="BY193" s="533"/>
      <c r="BZ193" s="533"/>
      <c r="CA193" s="127" t="s">
        <v>505</v>
      </c>
      <c r="CB193" s="419" t="s">
        <v>661</v>
      </c>
    </row>
    <row r="194" spans="1:80" ht="21" x14ac:dyDescent="0.35">
      <c r="A194" s="958">
        <v>1191</v>
      </c>
      <c r="C194" s="513"/>
      <c r="D194" s="513"/>
      <c r="E194" s="513"/>
      <c r="F194" s="413">
        <v>0</v>
      </c>
      <c r="G194" s="716">
        <f t="shared" si="127"/>
        <v>0</v>
      </c>
      <c r="H194" s="1060">
        <f t="shared" ref="H194:H211" si="129">MOD((VALUE(MID(TEXT(F194,"000000000000000"),15,1))*3+VALUE(MID(TEXT(F194,"000000000000000"),14,1))*7+VALUE(MID(TEXT(F194,"000000000000000"),13,1))*13+VALUE(MID(TEXT(F194,"000000000000000"),12,1))*17+VALUE(MID(TEXT(F194,"000000000000000"),11,1))*19+VALUE(MID(TEXT(F194,"000000000000000"),10,1))*23+VALUE(MID(TEXT(F194,"000000000000000"),9,1))*29+VALUE(MID(TEXT(F194,"000000000000000"),8,1))*37+VALUE(MID(TEXT(F194,"000000000000000"),7,1))*41+VALUE(MID(TEXT(F194,"000000000000000"),6,1))*43+VALUE(MID(TEXT(F194,"000000000000000"),5,1))*47+VALUE(MID(TEXT(F194,"000000000000000"),4,1))*53+VALUE(MID(TEXT(F194,"000000000000000"),3,1))*59+VALUE(MID(TEXT(F194,"000000000000000"),2,1))*67+VALUE(MID(TEXT(F194,"000000000000000"),1,1))*71),11)</f>
        <v>0</v>
      </c>
      <c r="I194" s="420">
        <f t="shared" ref="I194:I211" si="130">ROUND((((F194/100)-INT(F194/100))*100),0)</f>
        <v>0</v>
      </c>
      <c r="J194" s="420">
        <f t="shared" ref="J194:J211" si="131">ROUND((((F194/10)-INT(F194/10))*10),0)</f>
        <v>0</v>
      </c>
      <c r="K194" s="789" t="s">
        <v>12</v>
      </c>
      <c r="L194" s="789" t="s">
        <v>23</v>
      </c>
      <c r="M194" s="409" t="s">
        <v>12</v>
      </c>
      <c r="N194" s="590">
        <v>0</v>
      </c>
      <c r="Q194" s="756"/>
      <c r="R194" s="519"/>
      <c r="T194" s="525"/>
      <c r="U194" s="777">
        <v>5611</v>
      </c>
      <c r="W194" s="755" t="s">
        <v>206</v>
      </c>
      <c r="X194" s="1264" t="s">
        <v>154</v>
      </c>
      <c r="Y194" s="519">
        <v>0</v>
      </c>
      <c r="Z194" s="411">
        <v>0</v>
      </c>
      <c r="AA194" s="411">
        <v>0</v>
      </c>
      <c r="AB194" s="411">
        <v>0</v>
      </c>
      <c r="AC194" s="413">
        <f>+A194</f>
        <v>1191</v>
      </c>
      <c r="AD194" s="520">
        <f t="shared" si="128"/>
        <v>0</v>
      </c>
      <c r="AE194" s="409" t="s">
        <v>23</v>
      </c>
      <c r="AF194" s="519"/>
      <c r="AL194" s="591"/>
      <c r="AM194" s="524">
        <v>0</v>
      </c>
      <c r="AN194" s="413">
        <v>0</v>
      </c>
      <c r="AO194" s="413">
        <v>0</v>
      </c>
      <c r="AP194" s="413">
        <v>0</v>
      </c>
      <c r="AR194" s="525" t="s">
        <v>23</v>
      </c>
      <c r="AS194" s="989"/>
      <c r="AT194" s="526"/>
      <c r="AU194" s="521"/>
      <c r="AV194" s="522"/>
      <c r="AW194" s="522"/>
      <c r="AX194" s="522"/>
      <c r="AY194" s="413"/>
      <c r="AZ194" s="413"/>
      <c r="BA194" s="527"/>
      <c r="BB194" s="1085"/>
      <c r="BC194" s="1178"/>
      <c r="BD194" s="759"/>
      <c r="BE194" s="759"/>
      <c r="BF194" s="1213"/>
      <c r="BG194" s="1114"/>
      <c r="BH194" s="540"/>
      <c r="BJ194" s="530"/>
      <c r="BK194" s="531"/>
      <c r="BL194" s="532"/>
      <c r="BM194" s="533"/>
      <c r="BN194" s="125" t="s">
        <v>374</v>
      </c>
      <c r="BR194" s="897" t="s">
        <v>374</v>
      </c>
      <c r="BS194" s="541"/>
      <c r="BT194" s="541"/>
      <c r="BU194" s="541"/>
      <c r="BV194" s="541"/>
      <c r="BW194" s="541"/>
      <c r="BX194" s="947"/>
      <c r="BY194" s="533"/>
      <c r="BZ194" s="533"/>
      <c r="CA194" s="127" t="s">
        <v>505</v>
      </c>
      <c r="CB194" s="419" t="s">
        <v>661</v>
      </c>
    </row>
    <row r="195" spans="1:80" ht="21" x14ac:dyDescent="0.35">
      <c r="A195" s="958">
        <v>1192</v>
      </c>
      <c r="C195" s="513"/>
      <c r="D195" s="513"/>
      <c r="E195" s="513"/>
      <c r="F195" s="413">
        <v>0</v>
      </c>
      <c r="G195" s="716">
        <f t="shared" ref="G195:G211" si="132">IF(H195=0,0,IF(H195=1,1,11-H195))</f>
        <v>0</v>
      </c>
      <c r="H195" s="1060">
        <f t="shared" si="129"/>
        <v>0</v>
      </c>
      <c r="I195" s="420">
        <f t="shared" si="130"/>
        <v>0</v>
      </c>
      <c r="J195" s="420">
        <f t="shared" si="131"/>
        <v>0</v>
      </c>
      <c r="K195" s="789" t="s">
        <v>12</v>
      </c>
      <c r="L195" s="789" t="s">
        <v>23</v>
      </c>
      <c r="M195" s="409" t="s">
        <v>12</v>
      </c>
      <c r="N195" s="590">
        <v>0</v>
      </c>
      <c r="Q195" s="756"/>
      <c r="R195" s="519"/>
      <c r="T195" s="525"/>
      <c r="U195" s="777">
        <v>6810</v>
      </c>
      <c r="W195" s="755" t="s">
        <v>113</v>
      </c>
      <c r="X195" s="1264" t="s">
        <v>154</v>
      </c>
      <c r="Y195" s="912">
        <v>0</v>
      </c>
      <c r="Z195" s="907">
        <v>0</v>
      </c>
      <c r="AA195" s="907">
        <v>0</v>
      </c>
      <c r="AB195" s="907">
        <v>0</v>
      </c>
      <c r="AC195" s="869">
        <v>1201</v>
      </c>
      <c r="AD195" s="870">
        <v>13501717</v>
      </c>
      <c r="AE195" s="409" t="s">
        <v>23</v>
      </c>
      <c r="AF195" s="519"/>
      <c r="AL195" s="591"/>
      <c r="AM195" s="524">
        <v>0</v>
      </c>
      <c r="AN195" s="413">
        <v>0</v>
      </c>
      <c r="AO195" s="413">
        <v>0</v>
      </c>
      <c r="AP195" s="413">
        <v>0</v>
      </c>
      <c r="AR195" s="525" t="s">
        <v>23</v>
      </c>
      <c r="AS195" s="989"/>
      <c r="AT195" s="322"/>
      <c r="AU195" s="521"/>
      <c r="AV195" s="522"/>
      <c r="AW195" s="522"/>
      <c r="AX195" s="522"/>
      <c r="AY195" s="413"/>
      <c r="AZ195" s="413"/>
      <c r="BA195" s="527"/>
      <c r="BB195" s="1085"/>
      <c r="BC195" s="1171"/>
      <c r="BD195" s="759"/>
      <c r="BE195" s="759"/>
      <c r="BF195" s="1213"/>
      <c r="BG195" s="1114"/>
      <c r="BH195" s="540"/>
      <c r="BJ195" s="530"/>
      <c r="BK195" s="531"/>
      <c r="BL195" s="532"/>
      <c r="BM195" s="533"/>
      <c r="BN195" s="125" t="s">
        <v>374</v>
      </c>
      <c r="BO195" s="534" t="s">
        <v>687</v>
      </c>
      <c r="BR195" s="897" t="s">
        <v>374</v>
      </c>
      <c r="BS195" s="837"/>
      <c r="BT195" s="838"/>
      <c r="BU195" s="839"/>
      <c r="BV195" s="840"/>
      <c r="BW195" s="841"/>
      <c r="BX195" s="947"/>
      <c r="BY195" s="533"/>
      <c r="BZ195" s="533"/>
      <c r="CA195" s="127" t="s">
        <v>375</v>
      </c>
      <c r="CB195" s="419" t="s">
        <v>661</v>
      </c>
    </row>
    <row r="196" spans="1:80" ht="21" x14ac:dyDescent="0.35">
      <c r="A196" s="958">
        <v>1193</v>
      </c>
      <c r="C196" s="513"/>
      <c r="D196" s="513"/>
      <c r="E196" s="513"/>
      <c r="F196" s="413">
        <v>0</v>
      </c>
      <c r="G196" s="716">
        <f t="shared" si="132"/>
        <v>0</v>
      </c>
      <c r="H196" s="1060">
        <f t="shared" si="129"/>
        <v>0</v>
      </c>
      <c r="I196" s="420">
        <f t="shared" si="130"/>
        <v>0</v>
      </c>
      <c r="J196" s="420">
        <f t="shared" si="131"/>
        <v>0</v>
      </c>
      <c r="K196" s="789" t="s">
        <v>12</v>
      </c>
      <c r="L196" s="789" t="s">
        <v>23</v>
      </c>
      <c r="M196" s="409" t="s">
        <v>12</v>
      </c>
      <c r="N196" s="590">
        <v>0</v>
      </c>
      <c r="Q196" s="756"/>
      <c r="R196" s="519"/>
      <c r="T196" s="525"/>
      <c r="U196" s="777">
        <v>81</v>
      </c>
      <c r="W196" s="755" t="s">
        <v>113</v>
      </c>
      <c r="X196" s="1264" t="s">
        <v>154</v>
      </c>
      <c r="Y196" s="519">
        <v>0</v>
      </c>
      <c r="Z196" s="411">
        <v>0</v>
      </c>
      <c r="AA196" s="411">
        <v>0</v>
      </c>
      <c r="AB196" s="411">
        <v>0</v>
      </c>
      <c r="AC196" s="413">
        <f t="shared" ref="AC196:AC211" si="133">+A196</f>
        <v>1193</v>
      </c>
      <c r="AD196" s="520">
        <f t="shared" si="128"/>
        <v>0</v>
      </c>
      <c r="AE196" s="409" t="s">
        <v>23</v>
      </c>
      <c r="AF196" s="519"/>
      <c r="AL196" s="591"/>
      <c r="AM196" s="524">
        <v>0</v>
      </c>
      <c r="AN196" s="413">
        <v>0</v>
      </c>
      <c r="AO196" s="413">
        <v>0</v>
      </c>
      <c r="AP196" s="413">
        <v>0</v>
      </c>
      <c r="AR196" s="525" t="s">
        <v>23</v>
      </c>
      <c r="AS196" s="989"/>
      <c r="AT196" s="322"/>
      <c r="AU196" s="521"/>
      <c r="AV196" s="522"/>
      <c r="AW196" s="522"/>
      <c r="AX196" s="522"/>
      <c r="AY196" s="413"/>
      <c r="AZ196" s="413"/>
      <c r="BA196" s="527"/>
      <c r="BB196" s="1085"/>
      <c r="BC196" s="1171"/>
      <c r="BD196" s="759"/>
      <c r="BE196" s="759"/>
      <c r="BF196" s="1215"/>
      <c r="BG196" s="1114"/>
      <c r="BH196" s="540"/>
      <c r="BJ196" s="530"/>
      <c r="BK196" s="531"/>
      <c r="BL196" s="532"/>
      <c r="BM196" s="533"/>
      <c r="BN196" s="125" t="s">
        <v>374</v>
      </c>
      <c r="BO196" s="534"/>
      <c r="BR196" s="897" t="s">
        <v>374</v>
      </c>
      <c r="BS196" s="837"/>
      <c r="BT196" s="838"/>
      <c r="BU196" s="839"/>
      <c r="BV196" s="840"/>
      <c r="BW196" s="841"/>
      <c r="BX196" s="947"/>
      <c r="BY196" s="533"/>
      <c r="BZ196" s="533"/>
      <c r="CA196" s="127" t="s">
        <v>505</v>
      </c>
      <c r="CB196" s="419" t="s">
        <v>661</v>
      </c>
    </row>
    <row r="197" spans="1:80" ht="21" x14ac:dyDescent="0.35">
      <c r="A197" s="958">
        <v>1194</v>
      </c>
      <c r="C197" s="513"/>
      <c r="D197" s="513"/>
      <c r="E197" s="513"/>
      <c r="F197" s="413">
        <v>0</v>
      </c>
      <c r="G197" s="716">
        <f t="shared" si="132"/>
        <v>0</v>
      </c>
      <c r="H197" s="1060">
        <f t="shared" si="129"/>
        <v>0</v>
      </c>
      <c r="I197" s="420">
        <f t="shared" si="130"/>
        <v>0</v>
      </c>
      <c r="J197" s="420">
        <f t="shared" si="131"/>
        <v>0</v>
      </c>
      <c r="K197" s="789" t="s">
        <v>12</v>
      </c>
      <c r="L197" s="789" t="s">
        <v>23</v>
      </c>
      <c r="M197" s="409" t="s">
        <v>12</v>
      </c>
      <c r="N197" s="590">
        <v>0</v>
      </c>
      <c r="Q197" s="756"/>
      <c r="R197" s="519"/>
      <c r="T197" s="525"/>
      <c r="U197" s="777">
        <v>10</v>
      </c>
      <c r="W197" s="755" t="s">
        <v>206</v>
      </c>
      <c r="X197" s="1264" t="s">
        <v>154</v>
      </c>
      <c r="Y197" s="519">
        <v>0</v>
      </c>
      <c r="Z197" s="411">
        <v>0</v>
      </c>
      <c r="AA197" s="411">
        <v>0</v>
      </c>
      <c r="AB197" s="411">
        <v>0</v>
      </c>
      <c r="AC197" s="413">
        <f t="shared" si="133"/>
        <v>1194</v>
      </c>
      <c r="AD197" s="520">
        <f t="shared" si="128"/>
        <v>0</v>
      </c>
      <c r="AE197" s="409" t="s">
        <v>23</v>
      </c>
      <c r="AF197" s="519"/>
      <c r="AL197" s="591"/>
      <c r="AM197" s="524">
        <v>0</v>
      </c>
      <c r="AN197" s="413">
        <v>0</v>
      </c>
      <c r="AO197" s="413">
        <v>0</v>
      </c>
      <c r="AP197" s="413">
        <v>0</v>
      </c>
      <c r="AR197" s="525" t="s">
        <v>23</v>
      </c>
      <c r="AS197" s="989"/>
      <c r="AT197" s="322"/>
      <c r="AU197" s="521"/>
      <c r="AV197" s="522"/>
      <c r="AW197" s="522"/>
      <c r="AX197" s="522"/>
      <c r="AY197" s="413"/>
      <c r="AZ197" s="413"/>
      <c r="BA197" s="527"/>
      <c r="BB197" s="1093"/>
      <c r="BC197" s="1171"/>
      <c r="BD197" s="759"/>
      <c r="BE197" s="759"/>
      <c r="BF197" s="1215"/>
      <c r="BG197" s="1114"/>
      <c r="BH197" s="540"/>
      <c r="BJ197" s="530"/>
      <c r="BK197" s="531"/>
      <c r="BL197" s="532"/>
      <c r="BM197" s="533"/>
      <c r="BN197" s="125" t="s">
        <v>374</v>
      </c>
      <c r="BO197" s="534"/>
      <c r="BR197" s="897" t="s">
        <v>374</v>
      </c>
      <c r="BS197" s="837"/>
      <c r="BT197" s="838"/>
      <c r="BU197" s="839"/>
      <c r="BV197" s="840"/>
      <c r="BW197" s="841"/>
      <c r="BX197" s="947"/>
      <c r="BY197" s="533"/>
      <c r="BZ197" s="533"/>
      <c r="CA197" s="127" t="s">
        <v>505</v>
      </c>
      <c r="CB197" s="419" t="s">
        <v>661</v>
      </c>
    </row>
    <row r="198" spans="1:80" ht="21" x14ac:dyDescent="0.35">
      <c r="A198" s="962">
        <v>1195</v>
      </c>
      <c r="B198" s="685"/>
      <c r="C198" s="685"/>
      <c r="D198" s="685"/>
      <c r="E198" s="685"/>
      <c r="F198" s="695">
        <v>0</v>
      </c>
      <c r="G198" s="687">
        <f t="shared" si="132"/>
        <v>0</v>
      </c>
      <c r="H198" s="1066">
        <f t="shared" si="129"/>
        <v>0</v>
      </c>
      <c r="I198" s="830">
        <f t="shared" si="130"/>
        <v>0</v>
      </c>
      <c r="J198" s="830">
        <f t="shared" si="131"/>
        <v>0</v>
      </c>
      <c r="K198" s="831" t="s">
        <v>12</v>
      </c>
      <c r="L198" s="831" t="s">
        <v>23</v>
      </c>
      <c r="M198" s="688" t="s">
        <v>12</v>
      </c>
      <c r="N198" s="689">
        <v>0</v>
      </c>
      <c r="O198" s="690"/>
      <c r="P198" s="864"/>
      <c r="Q198" s="879"/>
      <c r="R198" s="694"/>
      <c r="S198" s="690"/>
      <c r="T198" s="699"/>
      <c r="U198" s="832">
        <v>10</v>
      </c>
      <c r="V198" s="688"/>
      <c r="W198" s="693" t="s">
        <v>206</v>
      </c>
      <c r="X198" s="1260" t="s">
        <v>154</v>
      </c>
      <c r="Y198" s="694">
        <v>0</v>
      </c>
      <c r="Z198" s="690">
        <v>0</v>
      </c>
      <c r="AA198" s="690">
        <v>0</v>
      </c>
      <c r="AB198" s="690">
        <v>0</v>
      </c>
      <c r="AC198" s="695">
        <f t="shared" si="133"/>
        <v>1195</v>
      </c>
      <c r="AD198" s="696">
        <f t="shared" si="128"/>
        <v>0</v>
      </c>
      <c r="AE198" s="688" t="s">
        <v>23</v>
      </c>
      <c r="AF198" s="694"/>
      <c r="AG198" s="690"/>
      <c r="AH198" s="690"/>
      <c r="AI198" s="690"/>
      <c r="AJ198" s="695"/>
      <c r="AK198" s="695"/>
      <c r="AL198" s="691"/>
      <c r="AM198" s="698">
        <v>0</v>
      </c>
      <c r="AN198" s="695">
        <v>0</v>
      </c>
      <c r="AO198" s="695">
        <v>0</v>
      </c>
      <c r="AP198" s="695">
        <v>0</v>
      </c>
      <c r="AQ198" s="690"/>
      <c r="AR198" s="699" t="s">
        <v>23</v>
      </c>
      <c r="AS198" s="990"/>
      <c r="AT198" s="851"/>
      <c r="AU198" s="701"/>
      <c r="AV198" s="702"/>
      <c r="AW198" s="702"/>
      <c r="AX198" s="702"/>
      <c r="AY198" s="695"/>
      <c r="AZ198" s="695"/>
      <c r="BA198" s="703"/>
      <c r="BB198" s="1094"/>
      <c r="BC198" s="1187"/>
      <c r="BD198" s="833"/>
      <c r="BE198" s="833"/>
      <c r="BF198" s="1248"/>
      <c r="BG198" s="1115"/>
      <c r="BH198" s="706"/>
      <c r="BI198" s="690"/>
      <c r="BJ198" s="834"/>
      <c r="BK198" s="835"/>
      <c r="BL198" s="836"/>
      <c r="BM198" s="709"/>
      <c r="BN198" s="897" t="s">
        <v>374</v>
      </c>
      <c r="BO198" s="710"/>
      <c r="BP198" s="541"/>
      <c r="BQ198" s="711"/>
      <c r="BR198" s="897" t="s">
        <v>374</v>
      </c>
      <c r="BS198" s="837"/>
      <c r="BT198" s="838"/>
      <c r="BU198" s="839"/>
      <c r="BV198" s="840"/>
      <c r="BW198" s="841"/>
      <c r="BX198" s="949"/>
      <c r="BY198" s="709"/>
      <c r="BZ198" s="709"/>
      <c r="CA198" s="895" t="s">
        <v>505</v>
      </c>
      <c r="CB198" s="419" t="s">
        <v>661</v>
      </c>
    </row>
    <row r="199" spans="1:80" ht="21" x14ac:dyDescent="0.35">
      <c r="A199" s="958">
        <v>1196</v>
      </c>
      <c r="C199" s="513"/>
      <c r="D199" s="513"/>
      <c r="E199" s="513"/>
      <c r="F199" s="413">
        <v>0</v>
      </c>
      <c r="G199" s="716">
        <f t="shared" si="132"/>
        <v>0</v>
      </c>
      <c r="H199" s="1060">
        <f t="shared" si="129"/>
        <v>0</v>
      </c>
      <c r="I199" s="420">
        <f t="shared" si="130"/>
        <v>0</v>
      </c>
      <c r="J199" s="420">
        <f t="shared" si="131"/>
        <v>0</v>
      </c>
      <c r="K199" s="789" t="s">
        <v>12</v>
      </c>
      <c r="L199" s="789" t="s">
        <v>23</v>
      </c>
      <c r="M199" s="409" t="s">
        <v>12</v>
      </c>
      <c r="N199" s="590">
        <v>0</v>
      </c>
      <c r="Q199" s="756"/>
      <c r="R199" s="519"/>
      <c r="T199" s="525"/>
      <c r="U199" s="777">
        <v>6810</v>
      </c>
      <c r="W199" s="755" t="s">
        <v>206</v>
      </c>
      <c r="X199" s="1264" t="s">
        <v>154</v>
      </c>
      <c r="Y199" s="519">
        <v>0</v>
      </c>
      <c r="Z199" s="411">
        <v>0</v>
      </c>
      <c r="AA199" s="411">
        <v>0</v>
      </c>
      <c r="AB199" s="411">
        <v>0</v>
      </c>
      <c r="AC199" s="413">
        <f t="shared" si="133"/>
        <v>1196</v>
      </c>
      <c r="AD199" s="520">
        <f t="shared" si="128"/>
        <v>0</v>
      </c>
      <c r="AE199" s="409" t="s">
        <v>23</v>
      </c>
      <c r="AF199" s="519"/>
      <c r="AL199" s="591"/>
      <c r="AM199" s="524">
        <v>0</v>
      </c>
      <c r="AN199" s="413">
        <v>0</v>
      </c>
      <c r="AO199" s="413">
        <v>0</v>
      </c>
      <c r="AP199" s="413">
        <v>0</v>
      </c>
      <c r="AQ199" s="3"/>
      <c r="AR199" s="525" t="s">
        <v>413</v>
      </c>
      <c r="AS199" s="989"/>
      <c r="AT199" s="322"/>
      <c r="AU199" s="521"/>
      <c r="AV199" s="522"/>
      <c r="AW199" s="522"/>
      <c r="AX199" s="522"/>
      <c r="AY199" s="413"/>
      <c r="AZ199" s="413"/>
      <c r="BA199" s="527"/>
      <c r="BB199" s="1093"/>
      <c r="BC199" s="1188"/>
      <c r="BD199" s="759"/>
      <c r="BE199" s="759"/>
      <c r="BF199" s="1213"/>
      <c r="BG199" s="1114"/>
      <c r="BH199" s="540"/>
      <c r="BJ199" s="530"/>
      <c r="BK199" s="531"/>
      <c r="BL199" s="532"/>
      <c r="BM199" s="533"/>
      <c r="BN199" s="125" t="s">
        <v>374</v>
      </c>
      <c r="BO199" s="534"/>
      <c r="BR199" s="897" t="s">
        <v>374</v>
      </c>
      <c r="BS199" s="837"/>
      <c r="BT199" s="838"/>
      <c r="BU199" s="839"/>
      <c r="BV199" s="840"/>
      <c r="BW199" s="841"/>
      <c r="BX199" s="947"/>
      <c r="BY199" s="533"/>
      <c r="BZ199" s="533"/>
      <c r="CA199" s="127" t="s">
        <v>375</v>
      </c>
      <c r="CB199" s="419" t="s">
        <v>661</v>
      </c>
    </row>
    <row r="200" spans="1:80" ht="21" x14ac:dyDescent="0.35">
      <c r="A200" s="958">
        <v>1197</v>
      </c>
      <c r="C200" s="513"/>
      <c r="D200" s="513"/>
      <c r="E200" s="513"/>
      <c r="F200" s="413">
        <v>0</v>
      </c>
      <c r="G200" s="716">
        <f t="shared" si="132"/>
        <v>0</v>
      </c>
      <c r="H200" s="1060">
        <f t="shared" si="129"/>
        <v>0</v>
      </c>
      <c r="I200" s="420">
        <f t="shared" si="130"/>
        <v>0</v>
      </c>
      <c r="J200" s="420">
        <f t="shared" si="131"/>
        <v>0</v>
      </c>
      <c r="K200" s="789" t="s">
        <v>12</v>
      </c>
      <c r="L200" s="789" t="s">
        <v>23</v>
      </c>
      <c r="M200" s="409" t="s">
        <v>12</v>
      </c>
      <c r="N200" s="590">
        <v>0</v>
      </c>
      <c r="Q200" s="756"/>
      <c r="R200" s="519"/>
      <c r="T200" s="525"/>
      <c r="U200" s="777">
        <v>10</v>
      </c>
      <c r="W200" s="755" t="s">
        <v>206</v>
      </c>
      <c r="X200" s="1264" t="s">
        <v>154</v>
      </c>
      <c r="Y200" s="519">
        <v>0</v>
      </c>
      <c r="Z200" s="411">
        <v>0</v>
      </c>
      <c r="AA200" s="411">
        <v>0</v>
      </c>
      <c r="AB200" s="411">
        <v>0</v>
      </c>
      <c r="AC200" s="413">
        <f t="shared" si="133"/>
        <v>1197</v>
      </c>
      <c r="AD200" s="520">
        <f t="shared" si="128"/>
        <v>0</v>
      </c>
      <c r="AE200" s="409" t="s">
        <v>23</v>
      </c>
      <c r="AF200" s="519"/>
      <c r="AL200" s="591"/>
      <c r="AM200" s="524">
        <v>0</v>
      </c>
      <c r="AN200" s="413">
        <v>0</v>
      </c>
      <c r="AO200" s="413">
        <v>0</v>
      </c>
      <c r="AP200" s="413">
        <v>0</v>
      </c>
      <c r="AR200" s="525" t="s">
        <v>23</v>
      </c>
      <c r="AS200" s="989"/>
      <c r="AT200" s="526"/>
      <c r="AU200" s="521"/>
      <c r="AV200" s="522"/>
      <c r="AW200" s="522"/>
      <c r="AX200" s="522"/>
      <c r="AY200" s="413"/>
      <c r="AZ200" s="413"/>
      <c r="BA200" s="527"/>
      <c r="BB200" s="1093"/>
      <c r="BC200" s="1171"/>
      <c r="BD200" s="759"/>
      <c r="BE200" s="759"/>
      <c r="BF200" s="1215"/>
      <c r="BG200" s="1134"/>
      <c r="BH200" s="540"/>
      <c r="BJ200" s="530"/>
      <c r="BK200" s="531"/>
      <c r="BL200" s="532"/>
      <c r="BM200" s="533"/>
      <c r="BN200" s="125" t="s">
        <v>374</v>
      </c>
      <c r="BO200" s="534"/>
      <c r="BR200" s="897" t="s">
        <v>374</v>
      </c>
      <c r="BS200" s="837"/>
      <c r="BT200" s="838"/>
      <c r="BU200" s="839"/>
      <c r="BV200" s="840"/>
      <c r="BW200" s="841"/>
      <c r="BX200" s="947"/>
      <c r="BY200" s="533"/>
      <c r="BZ200" s="533"/>
      <c r="CA200" s="127" t="s">
        <v>505</v>
      </c>
      <c r="CB200" s="419" t="s">
        <v>661</v>
      </c>
    </row>
    <row r="201" spans="1:80" ht="21" x14ac:dyDescent="0.35">
      <c r="A201" s="958">
        <v>1198</v>
      </c>
      <c r="C201" s="513"/>
      <c r="D201" s="513"/>
      <c r="E201" s="513"/>
      <c r="F201" s="413">
        <v>0</v>
      </c>
      <c r="G201" s="716">
        <f t="shared" si="132"/>
        <v>0</v>
      </c>
      <c r="H201" s="1060">
        <f t="shared" si="129"/>
        <v>0</v>
      </c>
      <c r="I201" s="420">
        <f t="shared" si="130"/>
        <v>0</v>
      </c>
      <c r="J201" s="420">
        <f t="shared" si="131"/>
        <v>0</v>
      </c>
      <c r="K201" s="789" t="s">
        <v>12</v>
      </c>
      <c r="L201" s="789" t="s">
        <v>23</v>
      </c>
      <c r="M201" s="409" t="s">
        <v>12</v>
      </c>
      <c r="N201" s="590">
        <v>0</v>
      </c>
      <c r="Q201" s="756"/>
      <c r="R201" s="519"/>
      <c r="T201" s="525"/>
      <c r="U201" s="777">
        <v>8299</v>
      </c>
      <c r="W201" s="755" t="s">
        <v>206</v>
      </c>
      <c r="X201" s="1264" t="s">
        <v>154</v>
      </c>
      <c r="Y201" s="519">
        <v>0</v>
      </c>
      <c r="Z201" s="411">
        <v>0</v>
      </c>
      <c r="AA201" s="411">
        <v>0</v>
      </c>
      <c r="AB201" s="411">
        <v>0</v>
      </c>
      <c r="AC201" s="413">
        <f t="shared" si="133"/>
        <v>1198</v>
      </c>
      <c r="AD201" s="520">
        <f t="shared" si="128"/>
        <v>0</v>
      </c>
      <c r="AE201" s="409" t="s">
        <v>23</v>
      </c>
      <c r="AF201" s="519"/>
      <c r="AL201" s="591"/>
      <c r="AM201" s="524">
        <v>0</v>
      </c>
      <c r="AN201" s="413">
        <v>0</v>
      </c>
      <c r="AO201" s="413">
        <v>0</v>
      </c>
      <c r="AP201" s="413">
        <v>0</v>
      </c>
      <c r="AR201" s="525" t="s">
        <v>23</v>
      </c>
      <c r="AS201" s="989"/>
      <c r="AT201" s="322"/>
      <c r="AU201" s="521"/>
      <c r="AV201" s="522"/>
      <c r="AW201" s="522"/>
      <c r="AX201" s="522"/>
      <c r="AY201" s="413"/>
      <c r="AZ201" s="413"/>
      <c r="BA201" s="527"/>
      <c r="BB201" s="1093"/>
      <c r="BC201" s="1171"/>
      <c r="BD201" s="759"/>
      <c r="BE201" s="759"/>
      <c r="BF201" s="1215"/>
      <c r="BG201" s="1134"/>
      <c r="BH201" s="540"/>
      <c r="BJ201" s="530"/>
      <c r="BK201" s="531"/>
      <c r="BL201" s="532"/>
      <c r="BM201" s="533"/>
      <c r="BN201" s="125" t="s">
        <v>374</v>
      </c>
      <c r="BO201" s="534"/>
      <c r="BR201" s="897" t="s">
        <v>374</v>
      </c>
      <c r="BS201" s="837"/>
      <c r="BT201" s="838"/>
      <c r="BU201" s="839"/>
      <c r="BV201" s="840"/>
      <c r="BW201" s="841"/>
      <c r="BX201" s="947"/>
      <c r="BY201" s="533"/>
      <c r="BZ201" s="533"/>
      <c r="CA201" s="127" t="s">
        <v>505</v>
      </c>
      <c r="CB201" s="419" t="s">
        <v>661</v>
      </c>
    </row>
    <row r="202" spans="1:80" ht="21" x14ac:dyDescent="0.35">
      <c r="A202" s="958">
        <v>1199</v>
      </c>
      <c r="C202" s="513"/>
      <c r="D202" s="513"/>
      <c r="E202" s="513"/>
      <c r="F202" s="413">
        <v>0</v>
      </c>
      <c r="G202" s="716">
        <f t="shared" si="132"/>
        <v>0</v>
      </c>
      <c r="H202" s="1060">
        <f t="shared" si="129"/>
        <v>0</v>
      </c>
      <c r="I202" s="420">
        <f t="shared" si="130"/>
        <v>0</v>
      </c>
      <c r="J202" s="420">
        <f t="shared" si="131"/>
        <v>0</v>
      </c>
      <c r="K202" s="789" t="s">
        <v>12</v>
      </c>
      <c r="L202" s="789" t="s">
        <v>23</v>
      </c>
      <c r="M202" s="409" t="s">
        <v>12</v>
      </c>
      <c r="N202" s="590">
        <v>0</v>
      </c>
      <c r="Q202" s="756"/>
      <c r="R202" s="519"/>
      <c r="T202" s="525"/>
      <c r="U202" s="777">
        <v>10</v>
      </c>
      <c r="W202" s="755" t="s">
        <v>206</v>
      </c>
      <c r="X202" s="1264" t="s">
        <v>154</v>
      </c>
      <c r="Y202" s="519">
        <v>0</v>
      </c>
      <c r="Z202" s="411">
        <v>0</v>
      </c>
      <c r="AA202" s="411">
        <v>0</v>
      </c>
      <c r="AB202" s="411">
        <v>0</v>
      </c>
      <c r="AC202" s="413">
        <f t="shared" si="133"/>
        <v>1199</v>
      </c>
      <c r="AD202" s="520">
        <f t="shared" ref="AD202:AD211" si="134">+F202</f>
        <v>0</v>
      </c>
      <c r="AE202" s="409" t="s">
        <v>23</v>
      </c>
      <c r="AF202" s="519"/>
      <c r="AL202" s="591"/>
      <c r="AM202" s="524">
        <v>0</v>
      </c>
      <c r="AN202" s="413">
        <v>0</v>
      </c>
      <c r="AO202" s="413">
        <v>0</v>
      </c>
      <c r="AP202" s="413">
        <v>0</v>
      </c>
      <c r="AR202" s="525" t="s">
        <v>23</v>
      </c>
      <c r="AS202" s="989"/>
      <c r="AT202" s="526"/>
      <c r="AU202" s="521"/>
      <c r="AV202" s="522"/>
      <c r="AW202" s="522"/>
      <c r="AX202" s="522"/>
      <c r="AY202" s="413"/>
      <c r="AZ202" s="413"/>
      <c r="BA202" s="527"/>
      <c r="BB202" s="1093"/>
      <c r="BC202" s="1171"/>
      <c r="BD202" s="759"/>
      <c r="BE202" s="759"/>
      <c r="BF202" s="1215"/>
      <c r="BG202" s="1134"/>
      <c r="BH202" s="540"/>
      <c r="BJ202" s="530"/>
      <c r="BK202" s="531"/>
      <c r="BL202" s="532"/>
      <c r="BM202" s="533"/>
      <c r="BN202" s="125" t="s">
        <v>374</v>
      </c>
      <c r="BO202" s="534"/>
      <c r="BR202" s="897" t="s">
        <v>374</v>
      </c>
      <c r="BS202" s="837"/>
      <c r="BT202" s="838"/>
      <c r="BU202" s="839"/>
      <c r="BV202" s="840"/>
      <c r="BW202" s="841"/>
      <c r="BX202" s="947"/>
      <c r="BY202" s="533"/>
      <c r="BZ202" s="533"/>
      <c r="CA202" s="127" t="s">
        <v>505</v>
      </c>
      <c r="CB202" s="419" t="s">
        <v>661</v>
      </c>
    </row>
    <row r="203" spans="1:80" ht="21" x14ac:dyDescent="0.35">
      <c r="A203" s="958">
        <v>1200</v>
      </c>
      <c r="C203" s="513"/>
      <c r="D203" s="513"/>
      <c r="E203" s="513"/>
      <c r="F203" s="413">
        <v>0</v>
      </c>
      <c r="G203" s="716">
        <f t="shared" si="132"/>
        <v>0</v>
      </c>
      <c r="H203" s="1060">
        <f t="shared" si="129"/>
        <v>0</v>
      </c>
      <c r="I203" s="420">
        <f t="shared" si="130"/>
        <v>0</v>
      </c>
      <c r="J203" s="420">
        <f t="shared" si="131"/>
        <v>0</v>
      </c>
      <c r="K203" s="789" t="s">
        <v>12</v>
      </c>
      <c r="L203" s="789" t="s">
        <v>23</v>
      </c>
      <c r="M203" s="409" t="s">
        <v>12</v>
      </c>
      <c r="N203" s="590">
        <v>0</v>
      </c>
      <c r="Q203" s="756"/>
      <c r="R203" s="519"/>
      <c r="T203" s="525"/>
      <c r="U203" s="777">
        <v>7110</v>
      </c>
      <c r="W203" s="755" t="s">
        <v>206</v>
      </c>
      <c r="X203" s="1264" t="s">
        <v>154</v>
      </c>
      <c r="Y203" s="519">
        <v>0</v>
      </c>
      <c r="Z203" s="411">
        <v>0</v>
      </c>
      <c r="AA203" s="411">
        <v>0</v>
      </c>
      <c r="AB203" s="411">
        <v>0</v>
      </c>
      <c r="AC203" s="413">
        <f t="shared" si="133"/>
        <v>1200</v>
      </c>
      <c r="AD203" s="520">
        <f t="shared" si="134"/>
        <v>0</v>
      </c>
      <c r="AE203" s="409" t="s">
        <v>23</v>
      </c>
      <c r="AF203" s="519"/>
      <c r="AL203" s="591"/>
      <c r="AM203" s="524">
        <v>0</v>
      </c>
      <c r="AN203" s="413">
        <v>0</v>
      </c>
      <c r="AO203" s="413">
        <v>0</v>
      </c>
      <c r="AP203" s="413">
        <v>0</v>
      </c>
      <c r="AR203" s="525" t="s">
        <v>23</v>
      </c>
      <c r="AS203" s="989"/>
      <c r="AT203" s="322"/>
      <c r="AU203" s="521"/>
      <c r="AV203" s="522"/>
      <c r="AW203" s="522"/>
      <c r="AX203" s="522"/>
      <c r="AY203" s="413"/>
      <c r="AZ203" s="413"/>
      <c r="BA203" s="527"/>
      <c r="BB203" s="1093"/>
      <c r="BC203" s="1171"/>
      <c r="BD203" s="759"/>
      <c r="BE203" s="759"/>
      <c r="BF203" s="1214"/>
      <c r="BG203" s="1134"/>
      <c r="BH203" s="540"/>
      <c r="BJ203" s="530"/>
      <c r="BK203" s="531"/>
      <c r="BL203" s="532"/>
      <c r="BM203" s="533"/>
      <c r="BN203" s="125" t="s">
        <v>374</v>
      </c>
      <c r="BO203" s="534"/>
      <c r="BR203" s="897" t="s">
        <v>374</v>
      </c>
      <c r="BS203" s="837"/>
      <c r="BT203" s="838"/>
      <c r="BU203" s="839"/>
      <c r="BV203" s="840"/>
      <c r="BW203" s="841"/>
      <c r="BX203" s="947"/>
      <c r="BY203" s="533"/>
      <c r="BZ203" s="533"/>
      <c r="CA203" s="127" t="s">
        <v>505</v>
      </c>
      <c r="CB203" s="419" t="s">
        <v>661</v>
      </c>
    </row>
    <row r="204" spans="1:80" ht="21" x14ac:dyDescent="0.35">
      <c r="A204" s="958">
        <v>1201</v>
      </c>
      <c r="C204" s="513"/>
      <c r="D204" s="513"/>
      <c r="E204" s="513"/>
      <c r="F204" s="413">
        <v>0</v>
      </c>
      <c r="G204" s="716">
        <f t="shared" si="132"/>
        <v>0</v>
      </c>
      <c r="H204" s="1060">
        <f t="shared" si="129"/>
        <v>0</v>
      </c>
      <c r="I204" s="420">
        <f t="shared" si="130"/>
        <v>0</v>
      </c>
      <c r="J204" s="420">
        <f t="shared" si="131"/>
        <v>0</v>
      </c>
      <c r="K204" s="789" t="s">
        <v>12</v>
      </c>
      <c r="L204" s="789" t="s">
        <v>23</v>
      </c>
      <c r="M204" s="409" t="s">
        <v>12</v>
      </c>
      <c r="N204" s="590">
        <v>0</v>
      </c>
      <c r="Q204" s="756"/>
      <c r="R204" s="519"/>
      <c r="T204" s="525"/>
      <c r="U204" s="777">
        <v>6910</v>
      </c>
      <c r="W204" s="755" t="s">
        <v>206</v>
      </c>
      <c r="X204" s="1264" t="s">
        <v>154</v>
      </c>
      <c r="Y204" s="519">
        <v>0</v>
      </c>
      <c r="Z204" s="411">
        <v>0</v>
      </c>
      <c r="AA204" s="411">
        <v>0</v>
      </c>
      <c r="AB204" s="411">
        <v>0</v>
      </c>
      <c r="AC204" s="413">
        <f t="shared" si="133"/>
        <v>1201</v>
      </c>
      <c r="AD204" s="520">
        <f t="shared" si="134"/>
        <v>0</v>
      </c>
      <c r="AE204" s="409" t="s">
        <v>23</v>
      </c>
      <c r="AF204" s="519"/>
      <c r="AL204" s="591"/>
      <c r="AM204" s="524">
        <v>0</v>
      </c>
      <c r="AN204" s="413">
        <v>0</v>
      </c>
      <c r="AO204" s="413">
        <v>0</v>
      </c>
      <c r="AP204" s="413">
        <v>0</v>
      </c>
      <c r="AR204" s="525" t="s">
        <v>23</v>
      </c>
      <c r="AS204" s="989"/>
      <c r="AT204" s="322"/>
      <c r="AU204" s="521"/>
      <c r="AV204" s="522"/>
      <c r="AW204" s="522"/>
      <c r="AX204" s="522"/>
      <c r="AY204" s="413"/>
      <c r="AZ204" s="413"/>
      <c r="BA204" s="527"/>
      <c r="BB204" s="1085"/>
      <c r="BC204" s="1171"/>
      <c r="BD204" s="759"/>
      <c r="BE204" s="759"/>
      <c r="BF204" s="1213"/>
      <c r="BG204" s="1134"/>
      <c r="BH204" s="540"/>
      <c r="BJ204" s="530"/>
      <c r="BK204" s="531"/>
      <c r="BL204" s="532"/>
      <c r="BM204" s="533"/>
      <c r="BN204" s="125" t="s">
        <v>374</v>
      </c>
      <c r="BO204" s="534"/>
      <c r="BR204" s="897" t="s">
        <v>374</v>
      </c>
      <c r="BS204" s="837"/>
      <c r="BT204" s="838"/>
      <c r="BU204" s="839"/>
      <c r="BV204" s="840"/>
      <c r="BW204" s="841"/>
      <c r="BX204" s="947"/>
      <c r="BY204" s="533"/>
      <c r="BZ204" s="533"/>
      <c r="CA204" s="127" t="s">
        <v>504</v>
      </c>
      <c r="CB204" s="419" t="s">
        <v>661</v>
      </c>
    </row>
    <row r="205" spans="1:80" ht="21" x14ac:dyDescent="0.35">
      <c r="A205" s="958">
        <v>1202</v>
      </c>
      <c r="C205" s="513"/>
      <c r="D205" s="513"/>
      <c r="E205" s="513"/>
      <c r="F205" s="413">
        <v>0</v>
      </c>
      <c r="G205" s="716">
        <f t="shared" si="132"/>
        <v>0</v>
      </c>
      <c r="H205" s="1060">
        <f t="shared" si="129"/>
        <v>0</v>
      </c>
      <c r="I205" s="420">
        <f t="shared" si="130"/>
        <v>0</v>
      </c>
      <c r="J205" s="420">
        <f t="shared" si="131"/>
        <v>0</v>
      </c>
      <c r="K205" s="789" t="s">
        <v>12</v>
      </c>
      <c r="L205" s="789" t="s">
        <v>23</v>
      </c>
      <c r="M205" s="409" t="s">
        <v>12</v>
      </c>
      <c r="N205" s="590">
        <v>0</v>
      </c>
      <c r="Q205" s="756"/>
      <c r="R205" s="519"/>
      <c r="T205" s="525"/>
      <c r="U205" s="777">
        <v>10</v>
      </c>
      <c r="W205" s="755" t="s">
        <v>206</v>
      </c>
      <c r="X205" s="1264" t="s">
        <v>154</v>
      </c>
      <c r="Y205" s="519">
        <v>0</v>
      </c>
      <c r="Z205" s="411">
        <v>0</v>
      </c>
      <c r="AA205" s="411">
        <v>0</v>
      </c>
      <c r="AB205" s="411">
        <v>0</v>
      </c>
      <c r="AC205" s="413">
        <f t="shared" si="133"/>
        <v>1202</v>
      </c>
      <c r="AD205" s="520">
        <f t="shared" si="134"/>
        <v>0</v>
      </c>
      <c r="AE205" s="409" t="s">
        <v>23</v>
      </c>
      <c r="AF205" s="519"/>
      <c r="AL205" s="591"/>
      <c r="AM205" s="524">
        <v>0</v>
      </c>
      <c r="AN205" s="413">
        <v>0</v>
      </c>
      <c r="AO205" s="413">
        <v>0</v>
      </c>
      <c r="AP205" s="413">
        <v>0</v>
      </c>
      <c r="AR205" s="525" t="s">
        <v>23</v>
      </c>
      <c r="AS205" s="989"/>
      <c r="AT205" s="322"/>
      <c r="AU205" s="521"/>
      <c r="AV205" s="522"/>
      <c r="AW205" s="522"/>
      <c r="AX205" s="522"/>
      <c r="AY205" s="413"/>
      <c r="AZ205" s="413"/>
      <c r="BA205" s="527"/>
      <c r="BB205" s="1093"/>
      <c r="BC205" s="1171"/>
      <c r="BD205" s="759"/>
      <c r="BE205" s="759"/>
      <c r="BF205" s="1213"/>
      <c r="BG205" s="1134"/>
      <c r="BH205" s="540"/>
      <c r="BJ205" s="530"/>
      <c r="BK205" s="531"/>
      <c r="BL205" s="532"/>
      <c r="BM205" s="533"/>
      <c r="BN205" s="125" t="s">
        <v>374</v>
      </c>
      <c r="BO205" s="534"/>
      <c r="BR205" s="897" t="s">
        <v>374</v>
      </c>
      <c r="BS205" s="837"/>
      <c r="BT205" s="838"/>
      <c r="BU205" s="839"/>
      <c r="BV205" s="840"/>
      <c r="BW205" s="841"/>
      <c r="BX205" s="947"/>
      <c r="BY205" s="533"/>
      <c r="BZ205" s="533"/>
      <c r="CA205" s="127" t="s">
        <v>375</v>
      </c>
      <c r="CB205" s="419" t="s">
        <v>661</v>
      </c>
    </row>
    <row r="206" spans="1:80" ht="21" x14ac:dyDescent="0.35">
      <c r="A206" s="962">
        <v>1203</v>
      </c>
      <c r="B206" s="685"/>
      <c r="C206" s="685"/>
      <c r="D206" s="685"/>
      <c r="E206" s="685"/>
      <c r="F206" s="695">
        <v>0</v>
      </c>
      <c r="G206" s="687">
        <f t="shared" si="132"/>
        <v>0</v>
      </c>
      <c r="H206" s="1066">
        <f t="shared" si="129"/>
        <v>0</v>
      </c>
      <c r="I206" s="830">
        <f t="shared" si="130"/>
        <v>0</v>
      </c>
      <c r="J206" s="830">
        <f t="shared" si="131"/>
        <v>0</v>
      </c>
      <c r="K206" s="831" t="s">
        <v>12</v>
      </c>
      <c r="L206" s="831" t="s">
        <v>23</v>
      </c>
      <c r="M206" s="688" t="s">
        <v>12</v>
      </c>
      <c r="N206" s="689">
        <v>0</v>
      </c>
      <c r="O206" s="690"/>
      <c r="P206" s="864"/>
      <c r="Q206" s="879"/>
      <c r="R206" s="694"/>
      <c r="S206" s="690"/>
      <c r="T206" s="699"/>
      <c r="U206" s="832">
        <v>10</v>
      </c>
      <c r="V206" s="688"/>
      <c r="W206" s="693" t="s">
        <v>206</v>
      </c>
      <c r="X206" s="1260" t="s">
        <v>154</v>
      </c>
      <c r="Y206" s="694">
        <v>0</v>
      </c>
      <c r="Z206" s="690">
        <v>0</v>
      </c>
      <c r="AA206" s="690">
        <v>0</v>
      </c>
      <c r="AB206" s="690">
        <v>0</v>
      </c>
      <c r="AC206" s="695">
        <f t="shared" si="133"/>
        <v>1203</v>
      </c>
      <c r="AD206" s="696">
        <f t="shared" si="134"/>
        <v>0</v>
      </c>
      <c r="AE206" s="688" t="s">
        <v>23</v>
      </c>
      <c r="AF206" s="694"/>
      <c r="AG206" s="690"/>
      <c r="AH206" s="690"/>
      <c r="AI206" s="690"/>
      <c r="AJ206" s="695"/>
      <c r="AK206" s="695"/>
      <c r="AL206" s="691"/>
      <c r="AM206" s="698">
        <v>0</v>
      </c>
      <c r="AN206" s="695">
        <v>0</v>
      </c>
      <c r="AO206" s="695">
        <v>0</v>
      </c>
      <c r="AP206" s="695">
        <v>0</v>
      </c>
      <c r="AQ206" s="690"/>
      <c r="AR206" s="699" t="s">
        <v>23</v>
      </c>
      <c r="AS206" s="990"/>
      <c r="AT206" s="700"/>
      <c r="AU206" s="701"/>
      <c r="AV206" s="702"/>
      <c r="AW206" s="702"/>
      <c r="AX206" s="702"/>
      <c r="AY206" s="695"/>
      <c r="AZ206" s="695"/>
      <c r="BA206" s="703"/>
      <c r="BB206" s="1095"/>
      <c r="BC206" s="1189"/>
      <c r="BD206" s="705"/>
      <c r="BE206" s="833"/>
      <c r="BF206" s="1248"/>
      <c r="BG206" s="1135"/>
      <c r="BH206" s="706"/>
      <c r="BI206" s="690"/>
      <c r="BJ206" s="834"/>
      <c r="BK206" s="835"/>
      <c r="BL206" s="836"/>
      <c r="BM206" s="709"/>
      <c r="BN206" s="897" t="s">
        <v>374</v>
      </c>
      <c r="BO206" s="710"/>
      <c r="BP206" s="541"/>
      <c r="BQ206" s="711"/>
      <c r="BR206" s="897" t="s">
        <v>374</v>
      </c>
      <c r="BS206" s="837"/>
      <c r="BT206" s="838"/>
      <c r="BU206" s="839"/>
      <c r="BV206" s="840"/>
      <c r="BW206" s="841"/>
      <c r="BX206" s="949"/>
      <c r="BY206" s="709"/>
      <c r="BZ206" s="709"/>
      <c r="CA206" s="895" t="s">
        <v>375</v>
      </c>
      <c r="CB206" s="419" t="s">
        <v>661</v>
      </c>
    </row>
    <row r="207" spans="1:80" ht="21" x14ac:dyDescent="0.35">
      <c r="A207" s="962">
        <v>1204</v>
      </c>
      <c r="B207" s="685"/>
      <c r="C207" s="685"/>
      <c r="D207" s="685"/>
      <c r="E207" s="685"/>
      <c r="F207" s="695">
        <v>0</v>
      </c>
      <c r="G207" s="687">
        <f t="shared" si="132"/>
        <v>0</v>
      </c>
      <c r="H207" s="1066">
        <f t="shared" si="129"/>
        <v>0</v>
      </c>
      <c r="I207" s="830">
        <f t="shared" si="130"/>
        <v>0</v>
      </c>
      <c r="J207" s="830">
        <f t="shared" si="131"/>
        <v>0</v>
      </c>
      <c r="K207" s="831" t="s">
        <v>12</v>
      </c>
      <c r="L207" s="831" t="s">
        <v>23</v>
      </c>
      <c r="M207" s="688" t="s">
        <v>12</v>
      </c>
      <c r="N207" s="689">
        <v>0</v>
      </c>
      <c r="O207" s="690"/>
      <c r="P207" s="864"/>
      <c r="Q207" s="879"/>
      <c r="R207" s="694"/>
      <c r="S207" s="690"/>
      <c r="T207" s="699"/>
      <c r="U207" s="832">
        <v>8622</v>
      </c>
      <c r="V207" s="688"/>
      <c r="W207" s="693" t="s">
        <v>206</v>
      </c>
      <c r="X207" s="1260" t="s">
        <v>154</v>
      </c>
      <c r="Y207" s="694">
        <v>0</v>
      </c>
      <c r="Z207" s="690">
        <v>0</v>
      </c>
      <c r="AA207" s="690">
        <v>0</v>
      </c>
      <c r="AB207" s="690">
        <v>0</v>
      </c>
      <c r="AC207" s="695">
        <f t="shared" si="133"/>
        <v>1204</v>
      </c>
      <c r="AD207" s="696">
        <f t="shared" si="134"/>
        <v>0</v>
      </c>
      <c r="AE207" s="688" t="s">
        <v>23</v>
      </c>
      <c r="AF207" s="694"/>
      <c r="AG207" s="690"/>
      <c r="AH207" s="690"/>
      <c r="AI207" s="690"/>
      <c r="AJ207" s="695"/>
      <c r="AK207" s="695"/>
      <c r="AL207" s="691"/>
      <c r="AM207" s="698">
        <v>0</v>
      </c>
      <c r="AN207" s="695">
        <v>0</v>
      </c>
      <c r="AO207" s="695">
        <v>0</v>
      </c>
      <c r="AP207" s="695">
        <v>0</v>
      </c>
      <c r="AQ207" s="690"/>
      <c r="AR207" s="699" t="s">
        <v>23</v>
      </c>
      <c r="AS207" s="990"/>
      <c r="AT207" s="851"/>
      <c r="AU207" s="701"/>
      <c r="AV207" s="702"/>
      <c r="AW207" s="702"/>
      <c r="AX207" s="702"/>
      <c r="AY207" s="695"/>
      <c r="AZ207" s="695"/>
      <c r="BA207" s="703"/>
      <c r="BB207" s="1094"/>
      <c r="BC207" s="1187"/>
      <c r="BD207" s="833"/>
      <c r="BE207" s="833"/>
      <c r="BF207" s="1248"/>
      <c r="BG207" s="1135"/>
      <c r="BH207" s="706"/>
      <c r="BI207" s="690"/>
      <c r="BJ207" s="834"/>
      <c r="BK207" s="835"/>
      <c r="BL207" s="836"/>
      <c r="BM207" s="709"/>
      <c r="BN207" s="897" t="s">
        <v>374</v>
      </c>
      <c r="BO207" s="710"/>
      <c r="BP207" s="541"/>
      <c r="BQ207" s="711"/>
      <c r="BR207" s="897" t="s">
        <v>374</v>
      </c>
      <c r="BS207" s="837"/>
      <c r="BT207" s="838"/>
      <c r="BU207" s="839"/>
      <c r="BV207" s="840"/>
      <c r="BW207" s="841"/>
      <c r="BX207" s="949"/>
      <c r="BY207" s="709"/>
      <c r="BZ207" s="709"/>
      <c r="CA207" s="895" t="s">
        <v>505</v>
      </c>
      <c r="CB207" s="419" t="s">
        <v>661</v>
      </c>
    </row>
    <row r="208" spans="1:80" ht="21" x14ac:dyDescent="0.35">
      <c r="A208" s="958">
        <v>1205</v>
      </c>
      <c r="C208" s="513"/>
      <c r="D208" s="513"/>
      <c r="E208" s="513"/>
      <c r="F208" s="413">
        <v>0</v>
      </c>
      <c r="G208" s="716">
        <f t="shared" si="132"/>
        <v>0</v>
      </c>
      <c r="H208" s="1060">
        <f t="shared" si="129"/>
        <v>0</v>
      </c>
      <c r="I208" s="420">
        <f t="shared" si="130"/>
        <v>0</v>
      </c>
      <c r="J208" s="420">
        <f t="shared" si="131"/>
        <v>0</v>
      </c>
      <c r="K208" s="789" t="s">
        <v>12</v>
      </c>
      <c r="L208" s="789" t="s">
        <v>23</v>
      </c>
      <c r="M208" s="409" t="s">
        <v>12</v>
      </c>
      <c r="N208" s="590">
        <v>0</v>
      </c>
      <c r="Q208" s="756"/>
      <c r="R208" s="519"/>
      <c r="T208" s="525"/>
      <c r="U208" s="777">
        <v>6810</v>
      </c>
      <c r="W208" s="755" t="s">
        <v>206</v>
      </c>
      <c r="X208" s="1264" t="s">
        <v>154</v>
      </c>
      <c r="Y208" s="519">
        <v>0</v>
      </c>
      <c r="Z208" s="411">
        <v>0</v>
      </c>
      <c r="AA208" s="411">
        <v>0</v>
      </c>
      <c r="AB208" s="411">
        <v>0</v>
      </c>
      <c r="AC208" s="413">
        <f t="shared" si="133"/>
        <v>1205</v>
      </c>
      <c r="AD208" s="520">
        <f t="shared" si="134"/>
        <v>0</v>
      </c>
      <c r="AE208" s="409" t="s">
        <v>23</v>
      </c>
      <c r="AF208" s="519"/>
      <c r="AL208" s="591"/>
      <c r="AM208" s="524">
        <v>0</v>
      </c>
      <c r="AN208" s="413">
        <v>0</v>
      </c>
      <c r="AO208" s="413">
        <v>0</v>
      </c>
      <c r="AP208" s="413">
        <v>0</v>
      </c>
      <c r="AR208" s="525" t="s">
        <v>23</v>
      </c>
      <c r="AS208" s="989"/>
      <c r="AT208" s="322"/>
      <c r="AU208" s="521"/>
      <c r="AV208" s="522"/>
      <c r="AW208" s="522"/>
      <c r="AX208" s="522"/>
      <c r="AY208" s="413"/>
      <c r="AZ208" s="413"/>
      <c r="BA208" s="527"/>
      <c r="BB208" s="1093"/>
      <c r="BC208" s="1171"/>
      <c r="BD208" s="759"/>
      <c r="BE208" s="759"/>
      <c r="BF208" s="1215"/>
      <c r="BG208" s="1134"/>
      <c r="BH208" s="540"/>
      <c r="BJ208" s="530"/>
      <c r="BK208" s="531"/>
      <c r="BL208" s="532"/>
      <c r="BM208" s="533"/>
      <c r="BN208" s="125" t="s">
        <v>374</v>
      </c>
      <c r="BO208" s="534"/>
      <c r="BR208" s="897" t="s">
        <v>374</v>
      </c>
      <c r="BS208" s="837"/>
      <c r="BT208" s="838"/>
      <c r="BU208" s="839"/>
      <c r="BV208" s="840"/>
      <c r="BW208" s="841"/>
      <c r="BX208" s="947"/>
      <c r="BY208" s="533"/>
      <c r="BZ208" s="533"/>
      <c r="CA208" s="127" t="s">
        <v>505</v>
      </c>
      <c r="CB208" s="419" t="s">
        <v>661</v>
      </c>
    </row>
    <row r="209" spans="1:80" ht="21" x14ac:dyDescent="0.35">
      <c r="A209" s="958">
        <v>1206</v>
      </c>
      <c r="C209" s="513"/>
      <c r="D209" s="513"/>
      <c r="E209" s="513"/>
      <c r="F209" s="413">
        <v>0</v>
      </c>
      <c r="G209" s="716">
        <f t="shared" si="132"/>
        <v>0</v>
      </c>
      <c r="H209" s="1060">
        <f t="shared" si="129"/>
        <v>0</v>
      </c>
      <c r="I209" s="420">
        <f t="shared" si="130"/>
        <v>0</v>
      </c>
      <c r="J209" s="420">
        <f t="shared" si="131"/>
        <v>0</v>
      </c>
      <c r="K209" s="789" t="s">
        <v>12</v>
      </c>
      <c r="L209" s="789" t="s">
        <v>23</v>
      </c>
      <c r="M209" s="409" t="s">
        <v>12</v>
      </c>
      <c r="N209" s="590">
        <v>0</v>
      </c>
      <c r="O209" s="3" t="s">
        <v>713</v>
      </c>
      <c r="Q209" s="756"/>
      <c r="R209" s="519"/>
      <c r="T209" s="525"/>
      <c r="U209" s="777">
        <v>10</v>
      </c>
      <c r="W209" s="755" t="s">
        <v>206</v>
      </c>
      <c r="X209" s="1264" t="s">
        <v>154</v>
      </c>
      <c r="Y209" s="519">
        <v>0</v>
      </c>
      <c r="Z209" s="411">
        <v>0</v>
      </c>
      <c r="AA209" s="411">
        <v>0</v>
      </c>
      <c r="AB209" s="411">
        <v>0</v>
      </c>
      <c r="AC209" s="413">
        <f t="shared" si="133"/>
        <v>1206</v>
      </c>
      <c r="AD209" s="520">
        <f t="shared" si="134"/>
        <v>0</v>
      </c>
      <c r="AE209" s="409" t="s">
        <v>23</v>
      </c>
      <c r="AF209" s="519"/>
      <c r="AL209" s="591"/>
      <c r="AM209" s="524">
        <v>0</v>
      </c>
      <c r="AN209" s="413">
        <v>0</v>
      </c>
      <c r="AO209" s="413">
        <v>0</v>
      </c>
      <c r="AP209" s="413">
        <v>0</v>
      </c>
      <c r="AR209" s="525" t="s">
        <v>23</v>
      </c>
      <c r="AS209" s="989"/>
      <c r="AT209" s="322"/>
      <c r="AU209" s="521"/>
      <c r="AV209" s="522"/>
      <c r="AW209" s="522"/>
      <c r="AX209" s="522"/>
      <c r="AY209" s="413"/>
      <c r="AZ209" s="413"/>
      <c r="BA209" s="527"/>
      <c r="BB209" s="1093"/>
      <c r="BC209" s="1171"/>
      <c r="BD209" s="759"/>
      <c r="BE209" s="759"/>
      <c r="BF209" s="1214"/>
      <c r="BG209" s="1134"/>
      <c r="BH209" s="31"/>
      <c r="BJ209" s="530"/>
      <c r="BK209" s="531"/>
      <c r="BL209" s="532"/>
      <c r="BM209" s="533"/>
      <c r="BN209" s="125" t="s">
        <v>374</v>
      </c>
      <c r="BO209" s="534"/>
      <c r="BR209" s="897" t="s">
        <v>374</v>
      </c>
      <c r="BS209" s="837"/>
      <c r="BT209" s="838"/>
      <c r="BU209" s="839"/>
      <c r="BV209" s="840"/>
      <c r="BW209" s="841"/>
      <c r="BX209" s="947"/>
      <c r="BY209" s="533"/>
      <c r="BZ209" s="533"/>
      <c r="CA209" s="127" t="s">
        <v>504</v>
      </c>
      <c r="CB209" s="419" t="s">
        <v>661</v>
      </c>
    </row>
    <row r="210" spans="1:80" ht="21" x14ac:dyDescent="0.35">
      <c r="A210" s="958">
        <v>1207</v>
      </c>
      <c r="C210" s="513"/>
      <c r="D210" s="513"/>
      <c r="E210" s="513"/>
      <c r="F210" s="413">
        <v>0</v>
      </c>
      <c r="G210" s="716">
        <f t="shared" si="132"/>
        <v>0</v>
      </c>
      <c r="H210" s="1060">
        <f t="shared" si="129"/>
        <v>0</v>
      </c>
      <c r="I210" s="420">
        <f t="shared" si="130"/>
        <v>0</v>
      </c>
      <c r="J210" s="420">
        <f t="shared" si="131"/>
        <v>0</v>
      </c>
      <c r="K210" s="789" t="s">
        <v>12</v>
      </c>
      <c r="L210" s="789" t="s">
        <v>23</v>
      </c>
      <c r="M210" s="409" t="s">
        <v>12</v>
      </c>
      <c r="N210" s="590">
        <v>0</v>
      </c>
      <c r="Q210" s="756"/>
      <c r="R210" s="519"/>
      <c r="T210" s="525"/>
      <c r="U210" s="777">
        <v>90</v>
      </c>
      <c r="W210" s="755" t="s">
        <v>206</v>
      </c>
      <c r="X210" s="1264" t="s">
        <v>154</v>
      </c>
      <c r="Y210" s="519">
        <v>0</v>
      </c>
      <c r="Z210" s="411">
        <v>0</v>
      </c>
      <c r="AA210" s="411">
        <v>0</v>
      </c>
      <c r="AB210" s="411">
        <v>0</v>
      </c>
      <c r="AC210" s="413">
        <f t="shared" si="133"/>
        <v>1207</v>
      </c>
      <c r="AD210" s="520">
        <f t="shared" si="134"/>
        <v>0</v>
      </c>
      <c r="AE210" s="409" t="s">
        <v>23</v>
      </c>
      <c r="AF210" s="519"/>
      <c r="AL210" s="591"/>
      <c r="AM210" s="524">
        <v>0</v>
      </c>
      <c r="AN210" s="413">
        <v>0</v>
      </c>
      <c r="AO210" s="413">
        <v>0</v>
      </c>
      <c r="AP210" s="413">
        <v>0</v>
      </c>
      <c r="AR210" s="525" t="s">
        <v>23</v>
      </c>
      <c r="AS210" s="989"/>
      <c r="AT210" s="322"/>
      <c r="AU210" s="521"/>
      <c r="AV210" s="522"/>
      <c r="AW210" s="522"/>
      <c r="AX210" s="522"/>
      <c r="AY210" s="413"/>
      <c r="AZ210" s="413"/>
      <c r="BA210" s="527"/>
      <c r="BB210" s="1096"/>
      <c r="BC210" s="1161"/>
      <c r="BD210" s="759"/>
      <c r="BE210" s="655"/>
      <c r="BF210" s="1218"/>
      <c r="BG210" s="1134"/>
      <c r="BH210" s="540"/>
      <c r="BJ210" s="530"/>
      <c r="BK210" s="531"/>
      <c r="BL210" s="532"/>
      <c r="BM210" s="533"/>
      <c r="BN210" s="125" t="s">
        <v>374</v>
      </c>
      <c r="BO210" s="534"/>
      <c r="BR210" s="897" t="s">
        <v>374</v>
      </c>
      <c r="BS210" s="837"/>
      <c r="BT210" s="838"/>
      <c r="BU210" s="839"/>
      <c r="BV210" s="840"/>
      <c r="BW210" s="841"/>
      <c r="BX210" s="947"/>
      <c r="BY210" s="533"/>
      <c r="BZ210" s="533"/>
      <c r="CA210" s="127" t="s">
        <v>505</v>
      </c>
      <c r="CB210" s="419" t="s">
        <v>661</v>
      </c>
    </row>
    <row r="211" spans="1:80" ht="21" x14ac:dyDescent="0.35">
      <c r="A211" s="958">
        <v>1208</v>
      </c>
      <c r="C211" s="513"/>
      <c r="D211" s="513"/>
      <c r="E211" s="513"/>
      <c r="F211" s="413">
        <v>0</v>
      </c>
      <c r="G211" s="716">
        <f t="shared" si="132"/>
        <v>0</v>
      </c>
      <c r="H211" s="1060">
        <f t="shared" si="129"/>
        <v>0</v>
      </c>
      <c r="I211" s="420">
        <f t="shared" si="130"/>
        <v>0</v>
      </c>
      <c r="J211" s="420">
        <f t="shared" si="131"/>
        <v>0</v>
      </c>
      <c r="K211" s="789" t="s">
        <v>12</v>
      </c>
      <c r="L211" s="789" t="s">
        <v>23</v>
      </c>
      <c r="M211" s="409" t="s">
        <v>12</v>
      </c>
      <c r="N211" s="590">
        <v>0</v>
      </c>
      <c r="Q211" s="756"/>
      <c r="R211" s="519"/>
      <c r="T211" s="525"/>
      <c r="U211" s="777">
        <v>90</v>
      </c>
      <c r="W211" s="755" t="s">
        <v>206</v>
      </c>
      <c r="X211" s="1264" t="s">
        <v>154</v>
      </c>
      <c r="Y211" s="519">
        <v>0</v>
      </c>
      <c r="Z211" s="411">
        <v>0</v>
      </c>
      <c r="AA211" s="411">
        <v>0</v>
      </c>
      <c r="AB211" s="411">
        <v>0</v>
      </c>
      <c r="AC211" s="413">
        <f t="shared" si="133"/>
        <v>1208</v>
      </c>
      <c r="AD211" s="520">
        <f t="shared" si="134"/>
        <v>0</v>
      </c>
      <c r="AE211" s="409" t="s">
        <v>23</v>
      </c>
      <c r="AF211" s="519"/>
      <c r="AL211" s="591"/>
      <c r="AM211" s="524">
        <v>0</v>
      </c>
      <c r="AN211" s="413">
        <v>0</v>
      </c>
      <c r="AO211" s="413">
        <v>0</v>
      </c>
      <c r="AP211" s="413">
        <v>0</v>
      </c>
      <c r="AR211" s="525" t="s">
        <v>23</v>
      </c>
      <c r="AS211" s="989"/>
      <c r="AT211" s="322"/>
      <c r="AU211" s="521"/>
      <c r="AV211" s="522"/>
      <c r="AW211" s="522"/>
      <c r="AX211" s="522"/>
      <c r="AY211" s="413"/>
      <c r="AZ211" s="413"/>
      <c r="BA211" s="527"/>
      <c r="BB211" s="1093"/>
      <c r="BC211" s="1171"/>
      <c r="BD211" s="759"/>
      <c r="BE211" s="759"/>
      <c r="BF211" s="1214"/>
      <c r="BG211" s="1134"/>
      <c r="BH211" s="540"/>
      <c r="BJ211" s="530"/>
      <c r="BK211" s="531"/>
      <c r="BL211" s="532"/>
      <c r="BM211" s="533"/>
      <c r="BN211" s="125" t="s">
        <v>374</v>
      </c>
      <c r="BO211" s="534"/>
      <c r="BR211" s="897" t="s">
        <v>374</v>
      </c>
      <c r="BS211" s="837"/>
      <c r="BT211" s="838"/>
      <c r="BU211" s="839"/>
      <c r="BV211" s="840"/>
      <c r="BW211" s="841"/>
      <c r="BX211" s="947"/>
      <c r="BY211" s="533"/>
      <c r="BZ211" s="533"/>
      <c r="CA211" s="127" t="s">
        <v>375</v>
      </c>
      <c r="CB211" s="419" t="s">
        <v>661</v>
      </c>
    </row>
    <row r="212" spans="1:80" ht="21" x14ac:dyDescent="0.35">
      <c r="A212" s="958">
        <v>1209</v>
      </c>
      <c r="C212" s="513"/>
      <c r="D212" s="513"/>
      <c r="E212" s="513"/>
      <c r="F212" s="413">
        <v>0</v>
      </c>
      <c r="G212" s="716">
        <f t="shared" ref="G212:G215" si="135">IF(H212=0,0,IF(H212=1,1,11-H212))</f>
        <v>0</v>
      </c>
      <c r="H212" s="1060">
        <f t="shared" ref="H212:H215" si="136">MOD((VALUE(MID(TEXT(F212,"000000000000000"),15,1))*3+VALUE(MID(TEXT(F212,"000000000000000"),14,1))*7+VALUE(MID(TEXT(F212,"000000000000000"),13,1))*13+VALUE(MID(TEXT(F212,"000000000000000"),12,1))*17+VALUE(MID(TEXT(F212,"000000000000000"),11,1))*19+VALUE(MID(TEXT(F212,"000000000000000"),10,1))*23+VALUE(MID(TEXT(F212,"000000000000000"),9,1))*29+VALUE(MID(TEXT(F212,"000000000000000"),8,1))*37+VALUE(MID(TEXT(F212,"000000000000000"),7,1))*41+VALUE(MID(TEXT(F212,"000000000000000"),6,1))*43+VALUE(MID(TEXT(F212,"000000000000000"),5,1))*47+VALUE(MID(TEXT(F212,"000000000000000"),4,1))*53+VALUE(MID(TEXT(F212,"000000000000000"),3,1))*59+VALUE(MID(TEXT(F212,"000000000000000"),2,1))*67+VALUE(MID(TEXT(F212,"000000000000000"),1,1))*71),11)</f>
        <v>0</v>
      </c>
      <c r="I212" s="420">
        <f t="shared" ref="I212:I215" si="137">ROUND((((F212/100)-INT(F212/100))*100),0)</f>
        <v>0</v>
      </c>
      <c r="J212" s="420">
        <f t="shared" ref="J212:J215" si="138">ROUND((((F212/10)-INT(F212/10))*10),0)</f>
        <v>0</v>
      </c>
      <c r="K212" s="789" t="s">
        <v>12</v>
      </c>
      <c r="L212" s="789" t="s">
        <v>23</v>
      </c>
      <c r="M212" s="409" t="s">
        <v>12</v>
      </c>
      <c r="N212" s="590">
        <v>0</v>
      </c>
      <c r="Q212" s="756"/>
      <c r="R212" s="519"/>
      <c r="T212" s="525"/>
      <c r="U212" s="777">
        <v>10</v>
      </c>
      <c r="W212" s="755" t="s">
        <v>206</v>
      </c>
      <c r="X212" s="1264" t="s">
        <v>154</v>
      </c>
      <c r="Y212" s="519">
        <v>0</v>
      </c>
      <c r="Z212" s="411">
        <v>0</v>
      </c>
      <c r="AA212" s="411">
        <v>0</v>
      </c>
      <c r="AB212" s="411">
        <v>0</v>
      </c>
      <c r="AC212" s="413">
        <f t="shared" ref="AC212:AC213" si="139">+A212</f>
        <v>1209</v>
      </c>
      <c r="AD212" s="520">
        <f t="shared" ref="AD212:AD213" si="140">+F212</f>
        <v>0</v>
      </c>
      <c r="AE212" s="409" t="s">
        <v>23</v>
      </c>
      <c r="AF212" s="519"/>
      <c r="AL212" s="591"/>
      <c r="AM212" s="524">
        <v>0</v>
      </c>
      <c r="AN212" s="413">
        <v>0</v>
      </c>
      <c r="AO212" s="413">
        <v>0</v>
      </c>
      <c r="AP212" s="413">
        <v>0</v>
      </c>
      <c r="AR212" s="525" t="s">
        <v>23</v>
      </c>
      <c r="AS212" s="989"/>
      <c r="AT212" s="322"/>
      <c r="AU212" s="521"/>
      <c r="AV212" s="522"/>
      <c r="AW212" s="522"/>
      <c r="AX212" s="522"/>
      <c r="AY212" s="413"/>
      <c r="AZ212" s="413"/>
      <c r="BA212" s="527"/>
      <c r="BB212" s="1093"/>
      <c r="BC212" s="1171"/>
      <c r="BD212" s="759"/>
      <c r="BE212" s="759"/>
      <c r="BF212" s="1214"/>
      <c r="BG212" s="1134"/>
      <c r="BH212" s="540"/>
      <c r="BJ212" s="530"/>
      <c r="BK212" s="531"/>
      <c r="BL212" s="532"/>
      <c r="BM212" s="533"/>
      <c r="BN212" s="125" t="s">
        <v>374</v>
      </c>
      <c r="BO212" s="534"/>
      <c r="BR212" s="897" t="s">
        <v>374</v>
      </c>
      <c r="BS212" s="837"/>
      <c r="BT212" s="838"/>
      <c r="BU212" s="839"/>
      <c r="BV212" s="840"/>
      <c r="BW212" s="841"/>
      <c r="BX212" s="947"/>
      <c r="BY212" s="533"/>
      <c r="BZ212" s="533"/>
      <c r="CA212" s="127" t="s">
        <v>505</v>
      </c>
      <c r="CB212" s="419" t="s">
        <v>661</v>
      </c>
    </row>
    <row r="213" spans="1:80" ht="21" x14ac:dyDescent="0.35">
      <c r="A213" s="958">
        <v>1210</v>
      </c>
      <c r="C213" s="513"/>
      <c r="D213" s="513"/>
      <c r="E213" s="513"/>
      <c r="F213" s="413">
        <v>0</v>
      </c>
      <c r="G213" s="716">
        <f t="shared" si="135"/>
        <v>0</v>
      </c>
      <c r="H213" s="1060">
        <f t="shared" si="136"/>
        <v>0</v>
      </c>
      <c r="I213" s="420">
        <f t="shared" si="137"/>
        <v>0</v>
      </c>
      <c r="J213" s="420">
        <f t="shared" si="138"/>
        <v>0</v>
      </c>
      <c r="K213" s="789" t="s">
        <v>12</v>
      </c>
      <c r="L213" s="789" t="s">
        <v>23</v>
      </c>
      <c r="M213" s="409" t="s">
        <v>12</v>
      </c>
      <c r="N213" s="590">
        <v>0</v>
      </c>
      <c r="Q213" s="756"/>
      <c r="R213" s="519"/>
      <c r="T213" s="525"/>
      <c r="U213" s="777">
        <v>10</v>
      </c>
      <c r="W213" s="755" t="s">
        <v>206</v>
      </c>
      <c r="X213" s="1264" t="s">
        <v>154</v>
      </c>
      <c r="Y213" s="519">
        <v>0</v>
      </c>
      <c r="Z213" s="411">
        <v>0</v>
      </c>
      <c r="AA213" s="411">
        <v>0</v>
      </c>
      <c r="AB213" s="411">
        <v>0</v>
      </c>
      <c r="AC213" s="413">
        <f t="shared" si="139"/>
        <v>1210</v>
      </c>
      <c r="AD213" s="520">
        <f t="shared" si="140"/>
        <v>0</v>
      </c>
      <c r="AE213" s="409" t="s">
        <v>23</v>
      </c>
      <c r="AF213" s="519"/>
      <c r="AL213" s="591"/>
      <c r="AM213" s="524">
        <v>0</v>
      </c>
      <c r="AN213" s="413">
        <v>0</v>
      </c>
      <c r="AO213" s="413">
        <v>0</v>
      </c>
      <c r="AP213" s="413">
        <v>0</v>
      </c>
      <c r="AR213" s="525"/>
      <c r="AS213" s="989"/>
      <c r="AT213" s="322"/>
      <c r="AU213" s="521"/>
      <c r="AV213" s="522"/>
      <c r="AW213" s="522"/>
      <c r="AX213" s="522"/>
      <c r="AY213" s="413"/>
      <c r="AZ213" s="413"/>
      <c r="BA213" s="527"/>
      <c r="BB213" s="1093"/>
      <c r="BC213" s="1171"/>
      <c r="BD213" s="759"/>
      <c r="BE213" s="759"/>
      <c r="BF213" s="1214"/>
      <c r="BG213" s="1134"/>
      <c r="BH213" s="540"/>
      <c r="BJ213" s="530"/>
      <c r="BK213" s="531"/>
      <c r="BL213" s="532"/>
      <c r="BM213" s="533"/>
      <c r="BN213" s="125" t="s">
        <v>374</v>
      </c>
      <c r="BO213" s="534"/>
      <c r="BR213" s="897" t="s">
        <v>374</v>
      </c>
      <c r="BS213" s="837"/>
      <c r="BT213" s="838"/>
      <c r="BU213" s="839"/>
      <c r="BV213" s="840"/>
      <c r="BW213" s="841"/>
      <c r="BX213" s="947"/>
      <c r="BY213" s="533"/>
      <c r="BZ213" s="533"/>
      <c r="CA213" s="127"/>
    </row>
    <row r="214" spans="1:80" ht="21" x14ac:dyDescent="0.35">
      <c r="A214" s="998">
        <v>1211</v>
      </c>
      <c r="B214" s="1000"/>
      <c r="C214" s="1000"/>
      <c r="D214" s="1000"/>
      <c r="E214" s="1000"/>
      <c r="F214" s="1015">
        <v>0</v>
      </c>
      <c r="G214" s="1004">
        <f t="shared" si="135"/>
        <v>0</v>
      </c>
      <c r="H214" s="1068">
        <f t="shared" si="136"/>
        <v>0</v>
      </c>
      <c r="I214" s="1037">
        <f t="shared" si="137"/>
        <v>0</v>
      </c>
      <c r="J214" s="1037">
        <f t="shared" si="138"/>
        <v>0</v>
      </c>
      <c r="K214" s="1038" t="s">
        <v>12</v>
      </c>
      <c r="L214" s="1038" t="s">
        <v>23</v>
      </c>
      <c r="M214" s="1005" t="s">
        <v>12</v>
      </c>
      <c r="N214" s="1006">
        <v>0</v>
      </c>
      <c r="O214" s="1007"/>
      <c r="P214" s="1039"/>
      <c r="Q214" s="1009"/>
      <c r="R214" s="1040"/>
      <c r="S214" s="1007"/>
      <c r="T214" s="1018"/>
      <c r="U214" s="1041">
        <v>10</v>
      </c>
      <c r="V214" s="1005"/>
      <c r="W214" s="1013" t="s">
        <v>206</v>
      </c>
      <c r="X214" s="1262" t="s">
        <v>154</v>
      </c>
      <c r="Y214" s="1040">
        <v>0</v>
      </c>
      <c r="Z214" s="1007">
        <v>0</v>
      </c>
      <c r="AA214" s="1007">
        <v>0</v>
      </c>
      <c r="AB214" s="1007">
        <v>0</v>
      </c>
      <c r="AC214" s="1015">
        <f>+$A$171</f>
        <v>1168</v>
      </c>
      <c r="AD214" s="1016">
        <f>+$F$171</f>
        <v>0</v>
      </c>
      <c r="AE214" s="1050" t="s">
        <v>23</v>
      </c>
      <c r="AF214" s="912"/>
      <c r="AG214" s="907"/>
      <c r="AH214" s="907"/>
      <c r="AI214" s="907"/>
      <c r="AJ214" s="869"/>
      <c r="AK214" s="869"/>
      <c r="AL214" s="926"/>
      <c r="AM214" s="1017">
        <v>0</v>
      </c>
      <c r="AN214" s="1015">
        <v>0</v>
      </c>
      <c r="AO214" s="1015">
        <v>0</v>
      </c>
      <c r="AP214" s="1015">
        <v>0</v>
      </c>
      <c r="AQ214" s="1007"/>
      <c r="AR214" s="1011" t="s">
        <v>23</v>
      </c>
      <c r="AS214" s="1042"/>
      <c r="AT214" s="1020"/>
      <c r="AU214" s="1021"/>
      <c r="AV214" s="1022"/>
      <c r="AW214" s="1022"/>
      <c r="AX214" s="1022"/>
      <c r="AY214" s="1015"/>
      <c r="AZ214" s="1015"/>
      <c r="BA214" s="1023"/>
      <c r="BB214" s="1097"/>
      <c r="BC214" s="1190"/>
      <c r="BD214" s="1025"/>
      <c r="BE214" s="1025"/>
      <c r="BF214" s="1249"/>
      <c r="BG214" s="1136"/>
      <c r="BH214" s="1026"/>
      <c r="BI214" s="1007"/>
      <c r="BJ214" s="1045"/>
      <c r="BK214" s="1046"/>
      <c r="BL214" s="1047"/>
      <c r="BM214" s="1029"/>
      <c r="BN214" s="1200" t="s">
        <v>374</v>
      </c>
      <c r="BO214" s="1051"/>
      <c r="BP214" s="1031"/>
      <c r="BQ214" s="1032"/>
      <c r="BR214" s="897" t="s">
        <v>374</v>
      </c>
      <c r="BS214" s="837"/>
      <c r="BT214" s="838"/>
      <c r="BU214" s="839"/>
      <c r="BV214" s="840"/>
      <c r="BW214" s="841"/>
      <c r="BX214" s="1048"/>
      <c r="BY214" s="1029"/>
      <c r="BZ214" s="1029"/>
      <c r="CA214" s="1052"/>
    </row>
    <row r="215" spans="1:80" ht="21" x14ac:dyDescent="0.35">
      <c r="A215" s="998">
        <v>1212</v>
      </c>
      <c r="B215" s="1000"/>
      <c r="C215" s="1000"/>
      <c r="D215" s="1000"/>
      <c r="E215" s="1000"/>
      <c r="F215" s="1015">
        <v>0</v>
      </c>
      <c r="G215" s="1004">
        <f t="shared" si="135"/>
        <v>0</v>
      </c>
      <c r="H215" s="1068">
        <f t="shared" si="136"/>
        <v>0</v>
      </c>
      <c r="I215" s="1037">
        <f t="shared" si="137"/>
        <v>0</v>
      </c>
      <c r="J215" s="1037">
        <f t="shared" si="138"/>
        <v>0</v>
      </c>
      <c r="K215" s="1038" t="s">
        <v>12</v>
      </c>
      <c r="L215" s="1038" t="s">
        <v>23</v>
      </c>
      <c r="M215" s="1005" t="s">
        <v>12</v>
      </c>
      <c r="N215" s="1006">
        <v>0</v>
      </c>
      <c r="O215" s="1007"/>
      <c r="P215" s="1039"/>
      <c r="Q215" s="1009"/>
      <c r="R215" s="1040"/>
      <c r="S215" s="1007"/>
      <c r="T215" s="1018"/>
      <c r="U215" s="1041">
        <v>8621</v>
      </c>
      <c r="V215" s="1005"/>
      <c r="W215" s="1013" t="s">
        <v>206</v>
      </c>
      <c r="X215" s="1262" t="s">
        <v>154</v>
      </c>
      <c r="Y215" s="1040">
        <v>0</v>
      </c>
      <c r="Z215" s="1007">
        <v>0</v>
      </c>
      <c r="AA215" s="1007">
        <v>0</v>
      </c>
      <c r="AB215" s="1007">
        <v>0</v>
      </c>
      <c r="AC215" s="1015">
        <f>+$A$171</f>
        <v>1168</v>
      </c>
      <c r="AD215" s="1016">
        <f>+$F$171</f>
        <v>0</v>
      </c>
      <c r="AE215" s="1050" t="s">
        <v>23</v>
      </c>
      <c r="AF215" s="912"/>
      <c r="AG215" s="907"/>
      <c r="AH215" s="907"/>
      <c r="AI215" s="907"/>
      <c r="AJ215" s="869"/>
      <c r="AK215" s="869"/>
      <c r="AL215" s="926"/>
      <c r="AM215" s="1017">
        <v>0</v>
      </c>
      <c r="AN215" s="1015">
        <v>0</v>
      </c>
      <c r="AO215" s="1015">
        <v>0</v>
      </c>
      <c r="AP215" s="1015">
        <v>0</v>
      </c>
      <c r="AQ215" s="1007"/>
      <c r="AR215" s="1011" t="s">
        <v>23</v>
      </c>
      <c r="AS215" s="1042"/>
      <c r="AT215" s="1020"/>
      <c r="AU215" s="1021"/>
      <c r="AV215" s="1022"/>
      <c r="AW215" s="1022"/>
      <c r="AX215" s="1022"/>
      <c r="AY215" s="1015"/>
      <c r="AZ215" s="1015"/>
      <c r="BA215" s="1023"/>
      <c r="BB215" s="1097"/>
      <c r="BC215" s="1190"/>
      <c r="BD215" s="1025"/>
      <c r="BE215" s="1025"/>
      <c r="BF215" s="1249"/>
      <c r="BG215" s="1136"/>
      <c r="BH215" s="1026"/>
      <c r="BI215" s="1007"/>
      <c r="BJ215" s="1045"/>
      <c r="BK215" s="1046"/>
      <c r="BL215" s="1047"/>
      <c r="BM215" s="1029"/>
      <c r="BN215" s="1200" t="s">
        <v>374</v>
      </c>
      <c r="BO215" s="1051"/>
      <c r="BP215" s="1031"/>
      <c r="BQ215" s="1032"/>
      <c r="BR215" s="897" t="s">
        <v>374</v>
      </c>
      <c r="BS215" s="837"/>
      <c r="BT215" s="838"/>
      <c r="BU215" s="839"/>
      <c r="BV215" s="840"/>
      <c r="BW215" s="841"/>
      <c r="BX215" s="1048"/>
      <c r="BY215" s="1029"/>
      <c r="BZ215" s="1029"/>
      <c r="CA215" s="1052"/>
    </row>
    <row r="216" spans="1:80" ht="21" x14ac:dyDescent="0.35">
      <c r="A216" s="958">
        <v>1213</v>
      </c>
      <c r="C216" s="513"/>
      <c r="D216" s="513"/>
      <c r="E216" s="513"/>
      <c r="F216" s="413">
        <v>0</v>
      </c>
      <c r="G216" s="716">
        <f t="shared" ref="G216:G232" si="141">IF(H216=0,0,IF(H216=1,1,11-H216))</f>
        <v>0</v>
      </c>
      <c r="H216" s="1060">
        <f t="shared" ref="H216:H232" si="142">MOD((VALUE(MID(TEXT(F216,"000000000000000"),15,1))*3+VALUE(MID(TEXT(F216,"000000000000000"),14,1))*7+VALUE(MID(TEXT(F216,"000000000000000"),13,1))*13+VALUE(MID(TEXT(F216,"000000000000000"),12,1))*17+VALUE(MID(TEXT(F216,"000000000000000"),11,1))*19+VALUE(MID(TEXT(F216,"000000000000000"),10,1))*23+VALUE(MID(TEXT(F216,"000000000000000"),9,1))*29+VALUE(MID(TEXT(F216,"000000000000000"),8,1))*37+VALUE(MID(TEXT(F216,"000000000000000"),7,1))*41+VALUE(MID(TEXT(F216,"000000000000000"),6,1))*43+VALUE(MID(TEXT(F216,"000000000000000"),5,1))*47+VALUE(MID(TEXT(F216,"000000000000000"),4,1))*53+VALUE(MID(TEXT(F216,"000000000000000"),3,1))*59+VALUE(MID(TEXT(F216,"000000000000000"),2,1))*67+VALUE(MID(TEXT(F216,"000000000000000"),1,1))*71),11)</f>
        <v>0</v>
      </c>
      <c r="I216" s="420">
        <f t="shared" ref="I216:I227" si="143">ROUND((((F216/100)-INT(F216/100))*100),0)</f>
        <v>0</v>
      </c>
      <c r="J216" s="420">
        <f t="shared" ref="J216:J227" si="144">ROUND((((F216/10)-INT(F216/10))*10),0)</f>
        <v>0</v>
      </c>
      <c r="K216" s="789" t="s">
        <v>12</v>
      </c>
      <c r="L216" s="789" t="s">
        <v>23</v>
      </c>
      <c r="M216" s="409" t="s">
        <v>12</v>
      </c>
      <c r="N216" s="590">
        <v>0</v>
      </c>
      <c r="Q216" s="756"/>
      <c r="R216" s="519"/>
      <c r="T216" s="525"/>
      <c r="U216" s="777">
        <v>90</v>
      </c>
      <c r="W216" s="755" t="s">
        <v>206</v>
      </c>
      <c r="X216" s="1264" t="s">
        <v>154</v>
      </c>
      <c r="Y216" s="519">
        <v>0</v>
      </c>
      <c r="Z216" s="411">
        <v>0</v>
      </c>
      <c r="AA216" s="411">
        <v>0</v>
      </c>
      <c r="AB216" s="411">
        <v>0</v>
      </c>
      <c r="AC216" s="413">
        <f t="shared" ref="AC216:AC229" si="145">+A216</f>
        <v>1213</v>
      </c>
      <c r="AD216" s="520">
        <f t="shared" ref="AD216:AD233" si="146">+F216</f>
        <v>0</v>
      </c>
      <c r="AE216" s="409" t="s">
        <v>23</v>
      </c>
      <c r="AF216" s="519"/>
      <c r="AL216" s="591"/>
      <c r="AM216" s="524">
        <v>0</v>
      </c>
      <c r="AN216" s="413">
        <v>0</v>
      </c>
      <c r="AO216" s="413">
        <v>0</v>
      </c>
      <c r="AP216" s="413">
        <v>0</v>
      </c>
      <c r="AR216" s="525" t="s">
        <v>23</v>
      </c>
      <c r="AS216" s="989"/>
      <c r="AT216" s="322"/>
      <c r="AU216" s="521"/>
      <c r="AV216" s="522"/>
      <c r="AW216" s="522"/>
      <c r="AX216" s="522"/>
      <c r="AY216" s="413"/>
      <c r="AZ216" s="413"/>
      <c r="BA216" s="527"/>
      <c r="BB216" s="1093"/>
      <c r="BC216" s="1171"/>
      <c r="BD216" s="759"/>
      <c r="BE216" s="759"/>
      <c r="BF216" s="1214"/>
      <c r="BG216" s="1134"/>
      <c r="BH216" s="540"/>
      <c r="BJ216" s="530"/>
      <c r="BK216" s="531"/>
      <c r="BL216" s="532"/>
      <c r="BM216" s="533"/>
      <c r="BN216" s="125" t="s">
        <v>374</v>
      </c>
      <c r="BO216" s="534"/>
      <c r="BR216" s="897" t="s">
        <v>374</v>
      </c>
      <c r="BS216" s="837"/>
      <c r="BT216" s="838"/>
      <c r="BU216" s="839"/>
      <c r="BV216" s="840"/>
      <c r="BW216" s="841"/>
      <c r="BX216" s="947"/>
      <c r="BY216" s="533"/>
      <c r="BZ216" s="533"/>
      <c r="CA216" s="127" t="s">
        <v>505</v>
      </c>
      <c r="CB216" s="419" t="s">
        <v>661</v>
      </c>
    </row>
    <row r="217" spans="1:80" ht="21" x14ac:dyDescent="0.35">
      <c r="A217" s="958">
        <v>1214</v>
      </c>
      <c r="C217" s="513"/>
      <c r="D217" s="513"/>
      <c r="E217" s="513"/>
      <c r="F217" s="413">
        <v>0</v>
      </c>
      <c r="G217" s="716">
        <f t="shared" si="141"/>
        <v>0</v>
      </c>
      <c r="H217" s="1060">
        <f t="shared" si="142"/>
        <v>0</v>
      </c>
      <c r="I217" s="420">
        <f t="shared" si="143"/>
        <v>0</v>
      </c>
      <c r="J217" s="420">
        <f t="shared" si="144"/>
        <v>0</v>
      </c>
      <c r="K217" s="789" t="s">
        <v>12</v>
      </c>
      <c r="L217" s="789" t="s">
        <v>23</v>
      </c>
      <c r="M217" s="409" t="s">
        <v>12</v>
      </c>
      <c r="N217" s="590">
        <v>0</v>
      </c>
      <c r="Q217" s="756"/>
      <c r="R217" s="519"/>
      <c r="T217" s="525"/>
      <c r="U217" s="777">
        <v>90</v>
      </c>
      <c r="W217" s="755" t="s">
        <v>206</v>
      </c>
      <c r="X217" s="1264" t="s">
        <v>154</v>
      </c>
      <c r="Y217" s="519">
        <v>0</v>
      </c>
      <c r="Z217" s="411">
        <v>0</v>
      </c>
      <c r="AA217" s="411">
        <v>0</v>
      </c>
      <c r="AB217" s="411">
        <v>0</v>
      </c>
      <c r="AC217" s="413">
        <f t="shared" si="145"/>
        <v>1214</v>
      </c>
      <c r="AD217" s="520">
        <f t="shared" si="146"/>
        <v>0</v>
      </c>
      <c r="AE217" s="409" t="s">
        <v>23</v>
      </c>
      <c r="AF217" s="519"/>
      <c r="AL217" s="591"/>
      <c r="AM217" s="524">
        <v>0</v>
      </c>
      <c r="AN217" s="413">
        <v>0</v>
      </c>
      <c r="AO217" s="413">
        <v>0</v>
      </c>
      <c r="AP217" s="413">
        <v>0</v>
      </c>
      <c r="AR217" s="525" t="s">
        <v>23</v>
      </c>
      <c r="AS217" s="989"/>
      <c r="AT217" s="322"/>
      <c r="AU217" s="521"/>
      <c r="AV217" s="522"/>
      <c r="AW217" s="522"/>
      <c r="AX217" s="522"/>
      <c r="AY217" s="413"/>
      <c r="AZ217" s="413"/>
      <c r="BA217" s="527"/>
      <c r="BB217" s="1093"/>
      <c r="BC217" s="1171"/>
      <c r="BD217" s="759"/>
      <c r="BE217" s="759"/>
      <c r="BF217" s="1214"/>
      <c r="BG217" s="1134"/>
      <c r="BH217" s="540"/>
      <c r="BJ217" s="530"/>
      <c r="BK217" s="531"/>
      <c r="BL217" s="532"/>
      <c r="BM217" s="533"/>
      <c r="BN217" s="125" t="s">
        <v>374</v>
      </c>
      <c r="BO217" s="534"/>
      <c r="BR217" s="897" t="s">
        <v>374</v>
      </c>
      <c r="BS217" s="837"/>
      <c r="BT217" s="838"/>
      <c r="BU217" s="839"/>
      <c r="BV217" s="840"/>
      <c r="BW217" s="841"/>
      <c r="BX217" s="947"/>
      <c r="BY217" s="533"/>
      <c r="BZ217" s="533"/>
      <c r="CA217" s="127" t="s">
        <v>505</v>
      </c>
      <c r="CB217" s="419" t="s">
        <v>661</v>
      </c>
    </row>
    <row r="218" spans="1:80" ht="21" x14ac:dyDescent="0.35">
      <c r="A218" s="958">
        <v>1215</v>
      </c>
      <c r="C218" s="513"/>
      <c r="D218" s="513"/>
      <c r="E218" s="513"/>
      <c r="F218" s="413">
        <v>0</v>
      </c>
      <c r="G218" s="716">
        <f t="shared" si="141"/>
        <v>0</v>
      </c>
      <c r="H218" s="1060">
        <f t="shared" si="142"/>
        <v>0</v>
      </c>
      <c r="I218" s="420">
        <f t="shared" si="143"/>
        <v>0</v>
      </c>
      <c r="J218" s="420">
        <f t="shared" si="144"/>
        <v>0</v>
      </c>
      <c r="K218" s="789" t="s">
        <v>12</v>
      </c>
      <c r="L218" s="789" t="s">
        <v>23</v>
      </c>
      <c r="M218" s="409" t="s">
        <v>12</v>
      </c>
      <c r="N218" s="590">
        <v>0</v>
      </c>
      <c r="Q218" s="756"/>
      <c r="R218" s="519"/>
      <c r="T218" s="525"/>
      <c r="U218" s="777">
        <v>90</v>
      </c>
      <c r="W218" s="755" t="s">
        <v>206</v>
      </c>
      <c r="X218" s="1264" t="s">
        <v>154</v>
      </c>
      <c r="Y218" s="519">
        <f t="shared" ref="Y218:Y233" si="147">+D218</f>
        <v>0</v>
      </c>
      <c r="Z218" s="411">
        <f t="shared" ref="Z218:Z233" si="148">+E218</f>
        <v>0</v>
      </c>
      <c r="AA218" s="411">
        <f t="shared" ref="AA218:AA233" si="149">+B218</f>
        <v>0</v>
      </c>
      <c r="AB218" s="411">
        <f t="shared" ref="AB218:AB233" si="150">+C218</f>
        <v>0</v>
      </c>
      <c r="AC218" s="413">
        <f t="shared" si="145"/>
        <v>1215</v>
      </c>
      <c r="AD218" s="520">
        <f t="shared" si="146"/>
        <v>0</v>
      </c>
      <c r="AE218" s="409" t="s">
        <v>23</v>
      </c>
      <c r="AF218" s="519"/>
      <c r="AL218" s="591"/>
      <c r="AM218" s="524">
        <v>0</v>
      </c>
      <c r="AN218" s="413">
        <v>0</v>
      </c>
      <c r="AO218" s="413">
        <v>0</v>
      </c>
      <c r="AP218" s="413">
        <v>0</v>
      </c>
      <c r="AR218" s="525" t="s">
        <v>23</v>
      </c>
      <c r="AS218" s="989"/>
      <c r="AT218" s="322"/>
      <c r="AU218" s="521"/>
      <c r="AV218" s="522"/>
      <c r="AW218" s="522"/>
      <c r="AX218" s="522"/>
      <c r="AY218" s="413"/>
      <c r="AZ218" s="413"/>
      <c r="BA218" s="527"/>
      <c r="BB218" s="1093"/>
      <c r="BC218" s="1171"/>
      <c r="BD218" s="759"/>
      <c r="BE218" s="759"/>
      <c r="BF218" s="1214"/>
      <c r="BG218" s="1134"/>
      <c r="BH218" s="540"/>
      <c r="BJ218" s="530"/>
      <c r="BK218" s="531"/>
      <c r="BL218" s="532"/>
      <c r="BM218" s="533"/>
      <c r="BN218" s="125" t="s">
        <v>374</v>
      </c>
      <c r="BO218" s="534"/>
      <c r="BR218" s="897" t="s">
        <v>374</v>
      </c>
      <c r="BS218" s="837"/>
      <c r="BT218" s="838"/>
      <c r="BU218" s="839"/>
      <c r="BV218" s="840"/>
      <c r="BW218" s="841"/>
      <c r="BX218" s="947"/>
      <c r="BY218" s="533"/>
      <c r="BZ218" s="533"/>
      <c r="CA218" s="127" t="s">
        <v>505</v>
      </c>
      <c r="CB218" s="419" t="s">
        <v>661</v>
      </c>
    </row>
    <row r="219" spans="1:80" ht="21" x14ac:dyDescent="0.35">
      <c r="A219" s="958">
        <v>1216</v>
      </c>
      <c r="C219" s="513"/>
      <c r="D219" s="513"/>
      <c r="E219" s="513"/>
      <c r="F219" s="413">
        <v>0</v>
      </c>
      <c r="G219" s="716">
        <f t="shared" si="141"/>
        <v>0</v>
      </c>
      <c r="H219" s="1060">
        <f t="shared" si="142"/>
        <v>0</v>
      </c>
      <c r="I219" s="420">
        <f t="shared" si="143"/>
        <v>0</v>
      </c>
      <c r="J219" s="420">
        <f t="shared" si="144"/>
        <v>0</v>
      </c>
      <c r="K219" s="789" t="s">
        <v>12</v>
      </c>
      <c r="L219" s="789" t="s">
        <v>23</v>
      </c>
      <c r="M219" s="409" t="s">
        <v>12</v>
      </c>
      <c r="N219" s="590">
        <v>0</v>
      </c>
      <c r="Q219" s="756"/>
      <c r="R219" s="519"/>
      <c r="T219" s="525"/>
      <c r="U219" s="777">
        <v>10</v>
      </c>
      <c r="W219" s="755" t="s">
        <v>206</v>
      </c>
      <c r="X219" s="1264" t="s">
        <v>154</v>
      </c>
      <c r="Y219" s="519">
        <f t="shared" si="147"/>
        <v>0</v>
      </c>
      <c r="Z219" s="411">
        <f t="shared" si="148"/>
        <v>0</v>
      </c>
      <c r="AA219" s="411">
        <f t="shared" si="149"/>
        <v>0</v>
      </c>
      <c r="AB219" s="411">
        <f t="shared" si="150"/>
        <v>0</v>
      </c>
      <c r="AC219" s="413">
        <f t="shared" si="145"/>
        <v>1216</v>
      </c>
      <c r="AD219" s="520">
        <f t="shared" si="146"/>
        <v>0</v>
      </c>
      <c r="AE219" s="409" t="s">
        <v>23</v>
      </c>
      <c r="AF219" s="519"/>
      <c r="AL219" s="591"/>
      <c r="AM219" s="524">
        <v>0</v>
      </c>
      <c r="AN219" s="413">
        <v>0</v>
      </c>
      <c r="AO219" s="413">
        <v>0</v>
      </c>
      <c r="AP219" s="413">
        <v>0</v>
      </c>
      <c r="AR219" s="525" t="s">
        <v>23</v>
      </c>
      <c r="AS219" s="989"/>
      <c r="AT219" s="322"/>
      <c r="AU219" s="521"/>
      <c r="AV219" s="522"/>
      <c r="AW219" s="522"/>
      <c r="AX219" s="522"/>
      <c r="AY219" s="413"/>
      <c r="AZ219" s="413"/>
      <c r="BA219" s="527"/>
      <c r="BB219" s="1093"/>
      <c r="BC219" s="1172"/>
      <c r="BD219" s="1083"/>
      <c r="BE219" s="759"/>
      <c r="BF219" s="1219"/>
      <c r="BG219" s="1134"/>
      <c r="BH219" s="540"/>
      <c r="BJ219" s="530"/>
      <c r="BK219" s="531"/>
      <c r="BL219" s="532"/>
      <c r="BM219" s="533"/>
      <c r="BN219" s="125" t="s">
        <v>374</v>
      </c>
      <c r="BO219" s="534"/>
      <c r="BR219" s="897" t="s">
        <v>374</v>
      </c>
      <c r="BS219" s="837"/>
      <c r="BT219" s="838"/>
      <c r="BU219" s="839"/>
      <c r="BV219" s="840"/>
      <c r="BW219" s="841"/>
      <c r="BX219" s="947"/>
      <c r="BY219" s="533"/>
      <c r="BZ219" s="533"/>
      <c r="CA219" s="127" t="s">
        <v>505</v>
      </c>
      <c r="CB219" s="419" t="s">
        <v>661</v>
      </c>
    </row>
    <row r="220" spans="1:80" ht="20.25" x14ac:dyDescent="0.3">
      <c r="A220" s="958">
        <v>1217</v>
      </c>
      <c r="C220" s="513"/>
      <c r="D220" s="513"/>
      <c r="E220" s="513"/>
      <c r="F220" s="413">
        <v>0</v>
      </c>
      <c r="G220" s="716">
        <f t="shared" si="141"/>
        <v>0</v>
      </c>
      <c r="H220" s="1060">
        <f t="shared" si="142"/>
        <v>0</v>
      </c>
      <c r="I220" s="420">
        <f t="shared" si="143"/>
        <v>0</v>
      </c>
      <c r="J220" s="420">
        <f t="shared" si="144"/>
        <v>0</v>
      </c>
      <c r="K220" s="789" t="s">
        <v>12</v>
      </c>
      <c r="L220" s="789" t="s">
        <v>23</v>
      </c>
      <c r="M220" s="409" t="s">
        <v>12</v>
      </c>
      <c r="N220" s="590">
        <v>0</v>
      </c>
      <c r="Q220" s="756"/>
      <c r="R220" s="519"/>
      <c r="T220" s="525"/>
      <c r="U220" s="777">
        <v>10</v>
      </c>
      <c r="W220" s="755" t="s">
        <v>206</v>
      </c>
      <c r="X220" s="1264" t="s">
        <v>154</v>
      </c>
      <c r="Y220" s="519">
        <f t="shared" si="147"/>
        <v>0</v>
      </c>
      <c r="Z220" s="411">
        <f t="shared" si="148"/>
        <v>0</v>
      </c>
      <c r="AA220" s="411">
        <f t="shared" si="149"/>
        <v>0</v>
      </c>
      <c r="AB220" s="411">
        <f t="shared" si="150"/>
        <v>0</v>
      </c>
      <c r="AC220" s="413">
        <f t="shared" si="145"/>
        <v>1217</v>
      </c>
      <c r="AD220" s="520">
        <f t="shared" si="146"/>
        <v>0</v>
      </c>
      <c r="AE220" s="409" t="s">
        <v>23</v>
      </c>
      <c r="AF220" s="519"/>
      <c r="AL220" s="591"/>
      <c r="AM220" s="524">
        <v>0</v>
      </c>
      <c r="AN220" s="413">
        <v>0</v>
      </c>
      <c r="AO220" s="413">
        <v>0</v>
      </c>
      <c r="AP220" s="413">
        <v>0</v>
      </c>
      <c r="AR220" s="525" t="s">
        <v>23</v>
      </c>
      <c r="AS220" s="989"/>
      <c r="AT220" s="322"/>
      <c r="AU220" s="521"/>
      <c r="AV220" s="522"/>
      <c r="AW220" s="522"/>
      <c r="AX220" s="522"/>
      <c r="AY220" s="413"/>
      <c r="AZ220" s="413"/>
      <c r="BA220" s="527"/>
      <c r="BB220" s="1093"/>
      <c r="BC220" s="1171"/>
      <c r="BD220" s="759"/>
      <c r="BE220" s="759"/>
      <c r="BF220" s="1214"/>
      <c r="BG220" s="1134"/>
      <c r="BH220" s="1271"/>
      <c r="BJ220" s="530"/>
      <c r="BK220" s="531"/>
      <c r="BL220" s="532"/>
      <c r="BM220" s="533"/>
      <c r="BN220" s="125" t="s">
        <v>374</v>
      </c>
      <c r="BO220" s="534"/>
      <c r="BR220" s="897" t="s">
        <v>374</v>
      </c>
      <c r="BS220" s="837"/>
      <c r="BT220" s="838"/>
      <c r="BU220" s="839"/>
      <c r="BV220" s="840"/>
      <c r="BW220" s="841"/>
      <c r="BX220" s="947"/>
      <c r="BY220" s="533"/>
      <c r="BZ220" s="533"/>
      <c r="CA220" s="127" t="s">
        <v>505</v>
      </c>
      <c r="CB220" s="419" t="s">
        <v>661</v>
      </c>
    </row>
    <row r="221" spans="1:80" ht="21" x14ac:dyDescent="0.35">
      <c r="A221" s="958">
        <v>1218</v>
      </c>
      <c r="C221" s="513"/>
      <c r="D221" s="513"/>
      <c r="E221" s="513"/>
      <c r="F221" s="413">
        <v>0</v>
      </c>
      <c r="G221" s="716">
        <f t="shared" si="141"/>
        <v>0</v>
      </c>
      <c r="H221" s="1060">
        <f t="shared" si="142"/>
        <v>0</v>
      </c>
      <c r="I221" s="420">
        <f t="shared" si="143"/>
        <v>0</v>
      </c>
      <c r="J221" s="420">
        <f t="shared" si="144"/>
        <v>0</v>
      </c>
      <c r="K221" s="789" t="s">
        <v>12</v>
      </c>
      <c r="L221" s="789" t="s">
        <v>23</v>
      </c>
      <c r="M221" s="409" t="s">
        <v>12</v>
      </c>
      <c r="N221" s="590">
        <v>0</v>
      </c>
      <c r="Q221" s="756"/>
      <c r="R221" s="519"/>
      <c r="T221" s="525"/>
      <c r="U221" s="777">
        <v>90</v>
      </c>
      <c r="W221" s="755" t="s">
        <v>206</v>
      </c>
      <c r="X221" s="1264" t="s">
        <v>154</v>
      </c>
      <c r="Y221" s="519">
        <f t="shared" si="147"/>
        <v>0</v>
      </c>
      <c r="Z221" s="411">
        <f t="shared" si="148"/>
        <v>0</v>
      </c>
      <c r="AA221" s="411">
        <f t="shared" si="149"/>
        <v>0</v>
      </c>
      <c r="AB221" s="411">
        <f t="shared" si="150"/>
        <v>0</v>
      </c>
      <c r="AC221" s="413">
        <f t="shared" si="145"/>
        <v>1218</v>
      </c>
      <c r="AD221" s="520">
        <f t="shared" si="146"/>
        <v>0</v>
      </c>
      <c r="AE221" s="409" t="s">
        <v>23</v>
      </c>
      <c r="AF221" s="519"/>
      <c r="AL221" s="591"/>
      <c r="AM221" s="524">
        <v>0</v>
      </c>
      <c r="AN221" s="413">
        <v>0</v>
      </c>
      <c r="AO221" s="413">
        <v>0</v>
      </c>
      <c r="AP221" s="413">
        <v>0</v>
      </c>
      <c r="AR221" s="525" t="s">
        <v>23</v>
      </c>
      <c r="AS221" s="989"/>
      <c r="AT221" s="322"/>
      <c r="AU221" s="521"/>
      <c r="AV221" s="522"/>
      <c r="AW221" s="522"/>
      <c r="AX221" s="522"/>
      <c r="AY221" s="413"/>
      <c r="AZ221" s="413"/>
      <c r="BA221" s="527"/>
      <c r="BB221" s="1093"/>
      <c r="BC221" s="1171"/>
      <c r="BD221" s="759"/>
      <c r="BE221" s="759"/>
      <c r="BF221" s="1214"/>
      <c r="BG221" s="1134"/>
      <c r="BH221" s="540"/>
      <c r="BJ221" s="530"/>
      <c r="BK221" s="531"/>
      <c r="BL221" s="532"/>
      <c r="BM221" s="533"/>
      <c r="BN221" s="125" t="s">
        <v>374</v>
      </c>
      <c r="BO221" s="534"/>
      <c r="BR221" s="897" t="s">
        <v>374</v>
      </c>
      <c r="BS221" s="837"/>
      <c r="BT221" s="838"/>
      <c r="BU221" s="839"/>
      <c r="BV221" s="840"/>
      <c r="BW221" s="841"/>
      <c r="BX221" s="947"/>
      <c r="BY221" s="533"/>
      <c r="BZ221" s="533"/>
      <c r="CA221" s="127" t="s">
        <v>505</v>
      </c>
      <c r="CB221" s="419" t="s">
        <v>661</v>
      </c>
    </row>
    <row r="222" spans="1:80" ht="21" x14ac:dyDescent="0.35">
      <c r="A222" s="998">
        <v>1219</v>
      </c>
      <c r="B222" s="1000"/>
      <c r="C222" s="1000"/>
      <c r="D222" s="1000"/>
      <c r="E222" s="1000"/>
      <c r="F222" s="1015">
        <v>0</v>
      </c>
      <c r="G222" s="1004">
        <f t="shared" si="141"/>
        <v>0</v>
      </c>
      <c r="H222" s="1068">
        <f t="shared" si="142"/>
        <v>0</v>
      </c>
      <c r="I222" s="1037">
        <f t="shared" si="143"/>
        <v>0</v>
      </c>
      <c r="J222" s="1037">
        <f t="shared" si="144"/>
        <v>0</v>
      </c>
      <c r="K222" s="1038" t="s">
        <v>12</v>
      </c>
      <c r="L222" s="1038" t="s">
        <v>23</v>
      </c>
      <c r="M222" s="1005" t="s">
        <v>12</v>
      </c>
      <c r="N222" s="1006">
        <v>0</v>
      </c>
      <c r="O222" s="1007"/>
      <c r="P222" s="1039"/>
      <c r="Q222" s="1009"/>
      <c r="R222" s="1040"/>
      <c r="S222" s="1007"/>
      <c r="T222" s="1018"/>
      <c r="U222" s="1041">
        <v>90</v>
      </c>
      <c r="V222" s="1005"/>
      <c r="W222" s="1013" t="s">
        <v>206</v>
      </c>
      <c r="X222" s="1262" t="s">
        <v>154</v>
      </c>
      <c r="Y222" s="1040">
        <f t="shared" si="147"/>
        <v>0</v>
      </c>
      <c r="Z222" s="1007">
        <f t="shared" si="148"/>
        <v>0</v>
      </c>
      <c r="AA222" s="1007">
        <f t="shared" si="149"/>
        <v>0</v>
      </c>
      <c r="AB222" s="1007">
        <f t="shared" si="150"/>
        <v>0</v>
      </c>
      <c r="AC222" s="1015">
        <f t="shared" si="145"/>
        <v>1219</v>
      </c>
      <c r="AD222" s="1016">
        <f t="shared" si="146"/>
        <v>0</v>
      </c>
      <c r="AE222" s="1005" t="s">
        <v>23</v>
      </c>
      <c r="AF222" s="979"/>
      <c r="AG222" s="978"/>
      <c r="AH222" s="978"/>
      <c r="AI222" s="978"/>
      <c r="AJ222" s="980"/>
      <c r="AK222" s="980"/>
      <c r="AL222" s="981"/>
      <c r="AM222" s="1017">
        <v>0</v>
      </c>
      <c r="AN222" s="1015">
        <v>0</v>
      </c>
      <c r="AO222" s="1015">
        <v>0</v>
      </c>
      <c r="AP222" s="1015">
        <v>0</v>
      </c>
      <c r="AQ222" s="1007"/>
      <c r="AR222" s="1018" t="s">
        <v>23</v>
      </c>
      <c r="AS222" s="1042"/>
      <c r="AT222" s="1020"/>
      <c r="AU222" s="1021"/>
      <c r="AV222" s="1022"/>
      <c r="AW222" s="1022"/>
      <c r="AX222" s="1022"/>
      <c r="AY222" s="1015"/>
      <c r="AZ222" s="1015"/>
      <c r="BA222" s="1023"/>
      <c r="BB222" s="1097"/>
      <c r="BC222" s="1190"/>
      <c r="BD222" s="1025"/>
      <c r="BE222" s="1025"/>
      <c r="BF222" s="1249"/>
      <c r="BG222" s="1136"/>
      <c r="BH222" s="1026"/>
      <c r="BI222" s="1007"/>
      <c r="BJ222" s="1045"/>
      <c r="BK222" s="1046"/>
      <c r="BL222" s="1047"/>
      <c r="BM222" s="1029"/>
      <c r="BN222" s="1200" t="s">
        <v>374</v>
      </c>
      <c r="BO222" s="1051"/>
      <c r="BP222" s="1031"/>
      <c r="BQ222" s="1032"/>
      <c r="BR222" s="897" t="s">
        <v>374</v>
      </c>
      <c r="BS222" s="837"/>
      <c r="BT222" s="838"/>
      <c r="BU222" s="839"/>
      <c r="BV222" s="840"/>
      <c r="BW222" s="841"/>
      <c r="BX222" s="1048"/>
      <c r="BY222" s="1029"/>
      <c r="BZ222" s="1029"/>
      <c r="CA222" s="1052" t="s">
        <v>505</v>
      </c>
      <c r="CB222" s="419" t="s">
        <v>661</v>
      </c>
    </row>
    <row r="223" spans="1:80" ht="21" x14ac:dyDescent="0.35">
      <c r="A223" s="998">
        <v>1220</v>
      </c>
      <c r="B223" s="1000"/>
      <c r="C223" s="1000"/>
      <c r="D223" s="1000"/>
      <c r="E223" s="1000"/>
      <c r="F223" s="1015">
        <v>0</v>
      </c>
      <c r="G223" s="1004">
        <f t="shared" si="141"/>
        <v>0</v>
      </c>
      <c r="H223" s="1068">
        <f t="shared" si="142"/>
        <v>0</v>
      </c>
      <c r="I223" s="1037">
        <f t="shared" si="143"/>
        <v>0</v>
      </c>
      <c r="J223" s="1037">
        <f t="shared" si="144"/>
        <v>0</v>
      </c>
      <c r="K223" s="1038" t="s">
        <v>12</v>
      </c>
      <c r="L223" s="1038" t="s">
        <v>23</v>
      </c>
      <c r="M223" s="1005" t="s">
        <v>12</v>
      </c>
      <c r="N223" s="1006">
        <v>0</v>
      </c>
      <c r="O223" s="1007"/>
      <c r="P223" s="1039"/>
      <c r="Q223" s="1009"/>
      <c r="R223" s="1040"/>
      <c r="S223" s="1007"/>
      <c r="T223" s="1018"/>
      <c r="U223" s="1041">
        <v>90</v>
      </c>
      <c r="V223" s="1005"/>
      <c r="W223" s="1013" t="s">
        <v>206</v>
      </c>
      <c r="X223" s="1262" t="s">
        <v>154</v>
      </c>
      <c r="Y223" s="1040">
        <f t="shared" ref="Y223" si="151">+D223</f>
        <v>0</v>
      </c>
      <c r="Z223" s="1007">
        <f t="shared" ref="Z223" si="152">+E223</f>
        <v>0</v>
      </c>
      <c r="AA223" s="1007">
        <f t="shared" ref="AA223" si="153">+B223</f>
        <v>0</v>
      </c>
      <c r="AB223" s="1007">
        <f t="shared" ref="AB223" si="154">+C223</f>
        <v>0</v>
      </c>
      <c r="AC223" s="1015">
        <f t="shared" ref="AC223" si="155">+A223</f>
        <v>1220</v>
      </c>
      <c r="AD223" s="1016">
        <f t="shared" ref="AD223" si="156">+F223</f>
        <v>0</v>
      </c>
      <c r="AE223" s="1005" t="s">
        <v>23</v>
      </c>
      <c r="AF223" s="979"/>
      <c r="AG223" s="978"/>
      <c r="AH223" s="978"/>
      <c r="AI223" s="978"/>
      <c r="AJ223" s="980"/>
      <c r="AK223" s="980"/>
      <c r="AL223" s="981"/>
      <c r="AM223" s="1017">
        <v>0</v>
      </c>
      <c r="AN223" s="1015">
        <v>0</v>
      </c>
      <c r="AO223" s="1015">
        <v>0</v>
      </c>
      <c r="AP223" s="1015">
        <v>0</v>
      </c>
      <c r="AQ223" s="1007"/>
      <c r="AR223" s="1018"/>
      <c r="AS223" s="1042"/>
      <c r="AT223" s="1020"/>
      <c r="AU223" s="1021"/>
      <c r="AV223" s="1022"/>
      <c r="AW223" s="1022"/>
      <c r="AX223" s="1022"/>
      <c r="AY223" s="1015"/>
      <c r="AZ223" s="1015"/>
      <c r="BA223" s="1023"/>
      <c r="BB223" s="1097"/>
      <c r="BC223" s="1190"/>
      <c r="BD223" s="1025"/>
      <c r="BE223" s="1025"/>
      <c r="BF223" s="1249"/>
      <c r="BG223" s="1136"/>
      <c r="BH223" s="1026"/>
      <c r="BI223" s="1007"/>
      <c r="BJ223" s="1045"/>
      <c r="BK223" s="1046"/>
      <c r="BL223" s="1047"/>
      <c r="BM223" s="1029"/>
      <c r="BN223" s="1200" t="s">
        <v>374</v>
      </c>
      <c r="BO223" s="1051"/>
      <c r="BP223" s="1031"/>
      <c r="BQ223" s="1032"/>
      <c r="BR223" s="897" t="s">
        <v>374</v>
      </c>
      <c r="BS223" s="837"/>
      <c r="BT223" s="838"/>
      <c r="BU223" s="839"/>
      <c r="BV223" s="840"/>
      <c r="BW223" s="841"/>
      <c r="BX223" s="1048"/>
      <c r="BY223" s="1029"/>
      <c r="BZ223" s="1029"/>
      <c r="CA223" s="1052"/>
    </row>
    <row r="224" spans="1:80" ht="21" x14ac:dyDescent="0.35">
      <c r="A224" s="958">
        <v>1221</v>
      </c>
      <c r="C224" s="513"/>
      <c r="D224" s="513"/>
      <c r="E224" s="513"/>
      <c r="F224" s="413">
        <v>0</v>
      </c>
      <c r="G224" s="716">
        <f t="shared" si="141"/>
        <v>0</v>
      </c>
      <c r="H224" s="1060">
        <f t="shared" si="142"/>
        <v>0</v>
      </c>
      <c r="I224" s="420">
        <f t="shared" si="143"/>
        <v>0</v>
      </c>
      <c r="J224" s="420">
        <f t="shared" si="144"/>
        <v>0</v>
      </c>
      <c r="K224" s="789" t="s">
        <v>12</v>
      </c>
      <c r="L224" s="789" t="s">
        <v>23</v>
      </c>
      <c r="M224" s="409" t="s">
        <v>12</v>
      </c>
      <c r="N224" s="590">
        <v>0</v>
      </c>
      <c r="Q224" s="756"/>
      <c r="R224" s="519"/>
      <c r="T224" s="525"/>
      <c r="U224" s="777">
        <v>90</v>
      </c>
      <c r="W224" s="755" t="s">
        <v>206</v>
      </c>
      <c r="X224" s="1264" t="s">
        <v>154</v>
      </c>
      <c r="Y224" s="519">
        <f t="shared" ref="Y224" si="157">+D224</f>
        <v>0</v>
      </c>
      <c r="Z224" s="411">
        <f t="shared" ref="Z224" si="158">+E224</f>
        <v>0</v>
      </c>
      <c r="AA224" s="411">
        <f t="shared" ref="AA224" si="159">+B224</f>
        <v>0</v>
      </c>
      <c r="AB224" s="411">
        <f t="shared" ref="AB224" si="160">+C224</f>
        <v>0</v>
      </c>
      <c r="AC224" s="413">
        <f t="shared" ref="AC224" si="161">+A224</f>
        <v>1221</v>
      </c>
      <c r="AD224" s="520">
        <f t="shared" ref="AD224" si="162">+F224</f>
        <v>0</v>
      </c>
      <c r="AE224" s="409" t="s">
        <v>23</v>
      </c>
      <c r="AF224" s="519"/>
      <c r="AL224" s="591"/>
      <c r="AM224" s="524">
        <v>0</v>
      </c>
      <c r="AN224" s="413">
        <v>0</v>
      </c>
      <c r="AO224" s="413">
        <v>0</v>
      </c>
      <c r="AP224" s="413">
        <v>0</v>
      </c>
      <c r="AR224" s="525"/>
      <c r="AS224" s="989"/>
      <c r="AT224" s="526"/>
      <c r="AU224" s="521"/>
      <c r="AV224" s="522"/>
      <c r="AW224" s="522"/>
      <c r="AX224" s="522"/>
      <c r="AY224" s="413"/>
      <c r="AZ224" s="413"/>
      <c r="BA224" s="527"/>
      <c r="BB224" s="1093"/>
      <c r="BC224" s="1171"/>
      <c r="BD224" s="759"/>
      <c r="BE224" s="759"/>
      <c r="BF224" s="1214"/>
      <c r="BG224" s="1134"/>
      <c r="BH224" s="540"/>
      <c r="BJ224" s="530"/>
      <c r="BK224" s="531"/>
      <c r="BL224" s="532"/>
      <c r="BM224" s="533"/>
      <c r="BN224" s="125" t="s">
        <v>374</v>
      </c>
      <c r="BO224" s="534"/>
      <c r="BR224" s="897" t="s">
        <v>374</v>
      </c>
      <c r="BS224" s="837"/>
      <c r="BT224" s="838"/>
      <c r="BU224" s="839"/>
      <c r="BV224" s="840"/>
      <c r="BW224" s="841"/>
      <c r="BX224" s="947"/>
      <c r="BY224" s="533"/>
      <c r="BZ224" s="533"/>
      <c r="CA224" s="127"/>
    </row>
    <row r="225" spans="1:80" ht="21" x14ac:dyDescent="0.35">
      <c r="A225" s="964">
        <v>1222</v>
      </c>
      <c r="B225" s="922"/>
      <c r="C225" s="922"/>
      <c r="D225" s="922"/>
      <c r="E225" s="922"/>
      <c r="F225" s="869">
        <v>0</v>
      </c>
      <c r="G225" s="923">
        <f t="shared" si="141"/>
        <v>0</v>
      </c>
      <c r="H225" s="1071">
        <f t="shared" si="142"/>
        <v>0</v>
      </c>
      <c r="I225" s="924">
        <f t="shared" si="143"/>
        <v>0</v>
      </c>
      <c r="J225" s="924">
        <f t="shared" si="144"/>
        <v>0</v>
      </c>
      <c r="K225" s="925" t="s">
        <v>12</v>
      </c>
      <c r="L225" s="925" t="s">
        <v>23</v>
      </c>
      <c r="M225" s="905" t="s">
        <v>12</v>
      </c>
      <c r="N225" s="906">
        <v>0</v>
      </c>
      <c r="O225" s="907"/>
      <c r="P225" s="908"/>
      <c r="Q225" s="909"/>
      <c r="R225" s="912"/>
      <c r="S225" s="907"/>
      <c r="T225" s="910"/>
      <c r="U225" s="1056">
        <v>7411</v>
      </c>
      <c r="V225" s="905"/>
      <c r="W225" s="911" t="s">
        <v>206</v>
      </c>
      <c r="X225" s="1265" t="s">
        <v>154</v>
      </c>
      <c r="Y225" s="912">
        <f t="shared" ref="Y225" si="163">+D225</f>
        <v>0</v>
      </c>
      <c r="Z225" s="907">
        <f t="shared" ref="Z225" si="164">+E225</f>
        <v>0</v>
      </c>
      <c r="AA225" s="907">
        <f t="shared" ref="AA225" si="165">+B225</f>
        <v>0</v>
      </c>
      <c r="AB225" s="907">
        <f t="shared" ref="AB225" si="166">+C225</f>
        <v>0</v>
      </c>
      <c r="AC225" s="869">
        <f t="shared" ref="AC225" si="167">+A225</f>
        <v>1222</v>
      </c>
      <c r="AD225" s="870">
        <f t="shared" ref="AD225" si="168">+F225</f>
        <v>0</v>
      </c>
      <c r="AE225" s="905" t="s">
        <v>23</v>
      </c>
      <c r="AF225" s="912"/>
      <c r="AG225" s="907"/>
      <c r="AH225" s="907"/>
      <c r="AI225" s="907"/>
      <c r="AJ225" s="869"/>
      <c r="AK225" s="869"/>
      <c r="AL225" s="926"/>
      <c r="AM225" s="914">
        <v>0</v>
      </c>
      <c r="AN225" s="869">
        <v>0</v>
      </c>
      <c r="AO225" s="869">
        <v>0</v>
      </c>
      <c r="AP225" s="869">
        <v>0</v>
      </c>
      <c r="AQ225" s="907"/>
      <c r="AR225" s="910"/>
      <c r="AS225" s="996"/>
      <c r="AT225" s="1148"/>
      <c r="AU225" s="915"/>
      <c r="AV225" s="916"/>
      <c r="AW225" s="916"/>
      <c r="AX225" s="916"/>
      <c r="AY225" s="869"/>
      <c r="AZ225" s="869"/>
      <c r="BA225" s="917"/>
      <c r="BB225" s="1098"/>
      <c r="BC225" s="1191"/>
      <c r="BD225" s="931"/>
      <c r="BE225" s="931"/>
      <c r="BF225" s="1250"/>
      <c r="BG225" s="1137"/>
      <c r="BH225" s="918"/>
      <c r="BI225" s="907"/>
      <c r="BJ225" s="927"/>
      <c r="BK225" s="928"/>
      <c r="BL225" s="929"/>
      <c r="BM225" s="919"/>
      <c r="BN225" s="1268" t="s">
        <v>374</v>
      </c>
      <c r="BO225" s="920"/>
      <c r="BP225" s="921"/>
      <c r="BQ225" s="930"/>
      <c r="BR225" s="897" t="s">
        <v>374</v>
      </c>
      <c r="BS225" s="837"/>
      <c r="BT225" s="838"/>
      <c r="BU225" s="839"/>
      <c r="BV225" s="840"/>
      <c r="BW225" s="841"/>
      <c r="BX225" s="952"/>
      <c r="BY225" s="919"/>
      <c r="BZ225" s="919"/>
      <c r="CA225" s="932"/>
    </row>
    <row r="226" spans="1:80" ht="21" x14ac:dyDescent="0.35">
      <c r="A226" s="958">
        <v>1223</v>
      </c>
      <c r="C226" s="513"/>
      <c r="D226" s="513"/>
      <c r="E226" s="513"/>
      <c r="F226" s="413">
        <v>0</v>
      </c>
      <c r="G226" s="923">
        <f t="shared" si="141"/>
        <v>0</v>
      </c>
      <c r="H226" s="1060">
        <f t="shared" ref="H226" si="169">MOD((VALUE(MID(TEXT(F226,"000000000000000"),15,1))*3+VALUE(MID(TEXT(F226,"000000000000000"),14,1))*7+VALUE(MID(TEXT(F226,"000000000000000"),13,1))*13+VALUE(MID(TEXT(F226,"000000000000000"),12,1))*17+VALUE(MID(TEXT(F226,"000000000000000"),11,1))*19+VALUE(MID(TEXT(F226,"000000000000000"),10,1))*23+VALUE(MID(TEXT(F226,"000000000000000"),9,1))*29+VALUE(MID(TEXT(F226,"000000000000000"),8,1))*37+VALUE(MID(TEXT(F226,"000000000000000"),7,1))*41+VALUE(MID(TEXT(F226,"000000000000000"),6,1))*43+VALUE(MID(TEXT(F226,"000000000000000"),5,1))*47+VALUE(MID(TEXT(F226,"000000000000000"),4,1))*53+VALUE(MID(TEXT(F226,"000000000000000"),3,1))*59+VALUE(MID(TEXT(F226,"000000000000000"),2,1))*67+VALUE(MID(TEXT(F226,"000000000000000"),1,1))*71),11)</f>
        <v>0</v>
      </c>
      <c r="I226" s="420">
        <f t="shared" ref="I226" si="170">ROUND((((F226/100)-INT(F226/100))*100),0)</f>
        <v>0</v>
      </c>
      <c r="J226" s="420">
        <f t="shared" ref="J226" si="171">ROUND((((F226/10)-INT(F226/10))*10),0)</f>
        <v>0</v>
      </c>
      <c r="K226" s="789" t="s">
        <v>12</v>
      </c>
      <c r="L226" s="789" t="s">
        <v>23</v>
      </c>
      <c r="M226" s="409" t="s">
        <v>12</v>
      </c>
      <c r="N226" s="590">
        <v>0</v>
      </c>
      <c r="Q226" s="756"/>
      <c r="R226" s="519"/>
      <c r="T226" s="525"/>
      <c r="U226" s="777">
        <v>10</v>
      </c>
      <c r="W226" s="755" t="s">
        <v>206</v>
      </c>
      <c r="X226" s="1264" t="s">
        <v>154</v>
      </c>
      <c r="Y226" s="519">
        <f t="shared" ref="Y226" si="172">+D226</f>
        <v>0</v>
      </c>
      <c r="Z226" s="411">
        <f t="shared" ref="Z226" si="173">+E226</f>
        <v>0</v>
      </c>
      <c r="AA226" s="411">
        <f t="shared" ref="AA226" si="174">+B226</f>
        <v>0</v>
      </c>
      <c r="AB226" s="411">
        <f t="shared" ref="AB226" si="175">+C226</f>
        <v>0</v>
      </c>
      <c r="AC226" s="413">
        <f t="shared" ref="AC226" si="176">+A226</f>
        <v>1223</v>
      </c>
      <c r="AD226" s="520">
        <f t="shared" ref="AD226" si="177">+F226</f>
        <v>0</v>
      </c>
      <c r="AE226" s="409" t="s">
        <v>23</v>
      </c>
      <c r="AF226" s="519"/>
      <c r="AL226" s="591"/>
      <c r="AM226" s="524">
        <v>0</v>
      </c>
      <c r="AN226" s="413">
        <v>0</v>
      </c>
      <c r="AO226" s="413">
        <v>0</v>
      </c>
      <c r="AP226" s="413">
        <v>0</v>
      </c>
      <c r="AR226" s="525"/>
      <c r="AS226" s="989"/>
      <c r="AT226" s="322"/>
      <c r="AU226" s="521"/>
      <c r="AV226" s="522"/>
      <c r="AW226" s="522"/>
      <c r="AX226" s="522"/>
      <c r="AY226" s="413"/>
      <c r="AZ226" s="413"/>
      <c r="BA226" s="527"/>
      <c r="BB226" s="1093"/>
      <c r="BC226" s="1171"/>
      <c r="BD226" s="759"/>
      <c r="BE226" s="759"/>
      <c r="BF226" s="1214"/>
      <c r="BG226" s="1134"/>
      <c r="BH226" s="540"/>
      <c r="BJ226" s="530"/>
      <c r="BK226" s="531"/>
      <c r="BL226" s="532"/>
      <c r="BM226" s="533"/>
      <c r="BN226" s="125" t="s">
        <v>374</v>
      </c>
      <c r="BO226" s="534"/>
      <c r="BR226" s="897" t="s">
        <v>374</v>
      </c>
      <c r="BS226" s="837"/>
      <c r="BT226" s="838"/>
      <c r="BU226" s="839"/>
      <c r="BV226" s="840"/>
      <c r="BW226" s="841"/>
      <c r="BX226" s="947"/>
      <c r="BY226" s="533"/>
      <c r="BZ226" s="533"/>
      <c r="CA226" s="127"/>
      <c r="CB226" s="411"/>
    </row>
    <row r="227" spans="1:80" ht="21" x14ac:dyDescent="0.35">
      <c r="A227" s="958">
        <v>1224</v>
      </c>
      <c r="C227" s="513"/>
      <c r="D227" s="513"/>
      <c r="E227" s="513"/>
      <c r="F227" s="413">
        <v>0</v>
      </c>
      <c r="G227" s="716">
        <f t="shared" si="141"/>
        <v>0</v>
      </c>
      <c r="H227" s="1060">
        <f t="shared" si="142"/>
        <v>0</v>
      </c>
      <c r="I227" s="420">
        <f t="shared" si="143"/>
        <v>0</v>
      </c>
      <c r="J227" s="420">
        <f t="shared" si="144"/>
        <v>0</v>
      </c>
      <c r="K227" s="789" t="s">
        <v>12</v>
      </c>
      <c r="L227" s="789" t="s">
        <v>23</v>
      </c>
      <c r="M227" s="409" t="s">
        <v>12</v>
      </c>
      <c r="N227" s="590">
        <v>0</v>
      </c>
      <c r="Q227" s="756"/>
      <c r="R227" s="519"/>
      <c r="T227" s="525"/>
      <c r="U227" s="777">
        <v>4772</v>
      </c>
      <c r="W227" s="755" t="s">
        <v>206</v>
      </c>
      <c r="X227" s="1264" t="s">
        <v>154</v>
      </c>
      <c r="Y227" s="519">
        <f t="shared" si="147"/>
        <v>0</v>
      </c>
      <c r="Z227" s="411">
        <f t="shared" si="148"/>
        <v>0</v>
      </c>
      <c r="AA227" s="411">
        <f t="shared" si="149"/>
        <v>0</v>
      </c>
      <c r="AB227" s="411">
        <f t="shared" si="150"/>
        <v>0</v>
      </c>
      <c r="AC227" s="413">
        <f t="shared" si="145"/>
        <v>1224</v>
      </c>
      <c r="AD227" s="520">
        <f t="shared" si="146"/>
        <v>0</v>
      </c>
      <c r="AE227" s="409" t="s">
        <v>23</v>
      </c>
      <c r="AF227" s="519"/>
      <c r="AL227" s="591"/>
      <c r="AM227" s="524">
        <v>0</v>
      </c>
      <c r="AN227" s="413">
        <v>0</v>
      </c>
      <c r="AO227" s="413">
        <v>0</v>
      </c>
      <c r="AP227" s="413">
        <v>0</v>
      </c>
      <c r="AR227" s="525" t="s">
        <v>23</v>
      </c>
      <c r="AS227" s="78"/>
      <c r="AT227" s="322"/>
      <c r="AU227" s="521"/>
      <c r="AV227" s="522"/>
      <c r="AW227" s="522"/>
      <c r="AX227" s="522"/>
      <c r="AY227" s="413"/>
      <c r="AZ227" s="413"/>
      <c r="BA227" s="527"/>
      <c r="BB227" s="1093"/>
      <c r="BC227" s="1171"/>
      <c r="BD227" s="759"/>
      <c r="BE227" s="759"/>
      <c r="BF227" s="1214"/>
      <c r="BG227" s="1134"/>
      <c r="BH227" s="540"/>
      <c r="BJ227" s="530"/>
      <c r="BK227" s="531"/>
      <c r="BL227" s="532"/>
      <c r="BM227" s="533"/>
      <c r="BN227" s="125" t="s">
        <v>374</v>
      </c>
      <c r="BO227" s="534"/>
      <c r="BR227" s="897" t="s">
        <v>374</v>
      </c>
      <c r="BS227" s="837"/>
      <c r="BT227" s="838"/>
      <c r="BU227" s="839"/>
      <c r="BV227" s="840"/>
      <c r="BW227" s="841"/>
      <c r="BX227" s="947"/>
      <c r="BY227" s="533"/>
      <c r="BZ227" s="533"/>
      <c r="CA227" s="127" t="s">
        <v>505</v>
      </c>
      <c r="CB227" s="419" t="s">
        <v>661</v>
      </c>
    </row>
    <row r="228" spans="1:80" ht="20.25" x14ac:dyDescent="0.35">
      <c r="A228" s="958">
        <v>1225</v>
      </c>
      <c r="C228" s="513"/>
      <c r="D228" s="513"/>
      <c r="E228" s="513"/>
      <c r="F228" s="413">
        <v>0</v>
      </c>
      <c r="G228" s="716">
        <f t="shared" si="141"/>
        <v>0</v>
      </c>
      <c r="H228" s="1060">
        <f t="shared" si="142"/>
        <v>0</v>
      </c>
      <c r="I228" s="420">
        <f t="shared" ref="I228:I229" si="178">ROUND((((F228/100)-INT(F228/100))*100),0)</f>
        <v>0</v>
      </c>
      <c r="J228" s="420">
        <f t="shared" ref="J228:J229" si="179">ROUND((((F228/10)-INT(F228/10))*10),0)</f>
        <v>0</v>
      </c>
      <c r="K228" s="789" t="s">
        <v>12</v>
      </c>
      <c r="L228" s="789" t="s">
        <v>23</v>
      </c>
      <c r="M228" s="409" t="s">
        <v>12</v>
      </c>
      <c r="N228" s="1100">
        <v>0</v>
      </c>
      <c r="O228" s="409"/>
      <c r="P228" s="755"/>
      <c r="Q228" s="829"/>
      <c r="R228" s="519"/>
      <c r="T228" s="525"/>
      <c r="U228" s="777">
        <v>90</v>
      </c>
      <c r="W228" s="755" t="s">
        <v>206</v>
      </c>
      <c r="X228" s="1264" t="s">
        <v>154</v>
      </c>
      <c r="Y228" s="519">
        <f t="shared" si="147"/>
        <v>0</v>
      </c>
      <c r="Z228" s="411">
        <f t="shared" si="148"/>
        <v>0</v>
      </c>
      <c r="AA228" s="411">
        <f t="shared" si="149"/>
        <v>0</v>
      </c>
      <c r="AB228" s="411">
        <f t="shared" si="150"/>
        <v>0</v>
      </c>
      <c r="AC228" s="413">
        <f t="shared" si="145"/>
        <v>1225</v>
      </c>
      <c r="AD228" s="520">
        <f t="shared" si="146"/>
        <v>0</v>
      </c>
      <c r="AE228" s="1" t="s">
        <v>23</v>
      </c>
      <c r="AF228" s="519"/>
      <c r="AL228" s="591"/>
      <c r="AM228" s="524">
        <v>0</v>
      </c>
      <c r="AN228" s="413">
        <v>0</v>
      </c>
      <c r="AO228" s="413">
        <v>0</v>
      </c>
      <c r="AP228" s="413">
        <v>0</v>
      </c>
      <c r="AR228" s="525"/>
      <c r="AS228" s="989"/>
      <c r="AT228" s="322"/>
      <c r="AU228" s="521"/>
      <c r="AV228" s="522"/>
      <c r="AW228" s="522"/>
      <c r="AX228" s="522"/>
      <c r="AY228" s="413"/>
      <c r="AZ228" s="413"/>
      <c r="BA228" s="527"/>
      <c r="BB228" s="1096"/>
      <c r="BC228" s="1171"/>
      <c r="BD228" s="759"/>
      <c r="BE228" s="759"/>
      <c r="BF228" s="1217"/>
      <c r="BG228" s="1134"/>
      <c r="BH228" s="540"/>
      <c r="BJ228" s="530"/>
      <c r="BK228" s="531"/>
      <c r="BL228" s="532"/>
      <c r="BM228" s="533"/>
      <c r="BN228" s="125" t="s">
        <v>374</v>
      </c>
      <c r="BO228" s="534"/>
      <c r="BR228" s="897" t="s">
        <v>374</v>
      </c>
      <c r="BS228" s="837"/>
      <c r="BT228" s="838"/>
      <c r="BU228" s="839"/>
      <c r="BV228" s="840"/>
      <c r="BW228" s="841"/>
      <c r="BX228" s="947"/>
      <c r="BY228" s="533"/>
      <c r="BZ228" s="533"/>
      <c r="CA228" s="127" t="s">
        <v>505</v>
      </c>
      <c r="CB228" s="419" t="s">
        <v>661</v>
      </c>
    </row>
    <row r="229" spans="1:80" ht="21" x14ac:dyDescent="0.35">
      <c r="A229" s="958">
        <v>1226</v>
      </c>
      <c r="C229" s="513"/>
      <c r="D229" s="513"/>
      <c r="E229" s="513"/>
      <c r="F229" s="413">
        <v>0</v>
      </c>
      <c r="G229" s="716">
        <f t="shared" si="141"/>
        <v>0</v>
      </c>
      <c r="H229" s="1060">
        <f t="shared" si="142"/>
        <v>0</v>
      </c>
      <c r="I229" s="420">
        <f t="shared" si="178"/>
        <v>0</v>
      </c>
      <c r="J229" s="420">
        <f t="shared" si="179"/>
        <v>0</v>
      </c>
      <c r="K229" s="789" t="s">
        <v>12</v>
      </c>
      <c r="L229" s="789" t="s">
        <v>23</v>
      </c>
      <c r="M229" s="409" t="str">
        <f>VLOOKUP(I229,APORTES!$A$1:$B$100,2,0)</f>
        <v>2 DÍA HABIL</v>
      </c>
      <c r="N229" s="1100">
        <v>0</v>
      </c>
      <c r="O229" s="409"/>
      <c r="P229" s="755"/>
      <c r="Q229" s="829"/>
      <c r="R229" s="519"/>
      <c r="T229" s="525"/>
      <c r="U229" s="777">
        <v>90</v>
      </c>
      <c r="W229" s="755" t="s">
        <v>206</v>
      </c>
      <c r="X229" s="1264" t="s">
        <v>154</v>
      </c>
      <c r="Y229" s="519">
        <f t="shared" si="147"/>
        <v>0</v>
      </c>
      <c r="Z229" s="411">
        <f t="shared" si="148"/>
        <v>0</v>
      </c>
      <c r="AA229" s="411">
        <f t="shared" si="149"/>
        <v>0</v>
      </c>
      <c r="AB229" s="411">
        <f t="shared" si="150"/>
        <v>0</v>
      </c>
      <c r="AC229" s="413">
        <f t="shared" si="145"/>
        <v>1226</v>
      </c>
      <c r="AD229" s="520">
        <f t="shared" si="146"/>
        <v>0</v>
      </c>
      <c r="AE229" s="1" t="s">
        <v>23</v>
      </c>
      <c r="AF229" s="519"/>
      <c r="AL229" s="591"/>
      <c r="AM229" s="524">
        <v>0</v>
      </c>
      <c r="AN229" s="413">
        <v>0</v>
      </c>
      <c r="AO229" s="413">
        <v>0</v>
      </c>
      <c r="AP229" s="413">
        <v>0</v>
      </c>
      <c r="AR229" s="525"/>
      <c r="AS229" s="989"/>
      <c r="AT229" s="322"/>
      <c r="AU229" s="521"/>
      <c r="AV229" s="522"/>
      <c r="AW229" s="522"/>
      <c r="AX229" s="522"/>
      <c r="AY229" s="413"/>
      <c r="AZ229" s="413"/>
      <c r="BA229" s="527"/>
      <c r="BB229" s="1093"/>
      <c r="BC229" s="1171"/>
      <c r="BD229" s="759"/>
      <c r="BE229" s="759"/>
      <c r="BF229" s="1214"/>
      <c r="BG229" s="1134"/>
      <c r="BH229" s="940"/>
      <c r="BJ229" s="530"/>
      <c r="BK229" s="531"/>
      <c r="BL229" s="532"/>
      <c r="BM229" s="533"/>
      <c r="BN229" s="125" t="s">
        <v>374</v>
      </c>
      <c r="BO229" s="124" t="s">
        <v>378</v>
      </c>
      <c r="BR229" s="897" t="s">
        <v>374</v>
      </c>
      <c r="BS229" s="837"/>
      <c r="BT229" s="838"/>
      <c r="BU229" s="839"/>
      <c r="BV229" s="840"/>
      <c r="BW229" s="841"/>
      <c r="BX229" s="947"/>
      <c r="BY229" s="125" t="s">
        <v>723</v>
      </c>
      <c r="BZ229" s="533"/>
      <c r="CA229" s="127" t="s">
        <v>505</v>
      </c>
      <c r="CB229" s="419" t="s">
        <v>661</v>
      </c>
    </row>
    <row r="230" spans="1:80" ht="21" x14ac:dyDescent="0.35">
      <c r="A230" s="958">
        <v>1227</v>
      </c>
      <c r="C230" s="513"/>
      <c r="D230" s="513"/>
      <c r="E230" s="513"/>
      <c r="F230" s="413">
        <v>0</v>
      </c>
      <c r="G230" s="716">
        <f t="shared" si="141"/>
        <v>0</v>
      </c>
      <c r="H230" s="1060">
        <f t="shared" si="142"/>
        <v>0</v>
      </c>
      <c r="I230" s="420">
        <f t="shared" ref="I230:I232" si="180">ROUND((((F230/100)-INT(F230/100))*100),0)</f>
        <v>0</v>
      </c>
      <c r="J230" s="420">
        <f t="shared" ref="J230:J232" si="181">ROUND((((F230/10)-INT(F230/10))*10),0)</f>
        <v>0</v>
      </c>
      <c r="K230" s="789" t="s">
        <v>12</v>
      </c>
      <c r="L230" s="789" t="s">
        <v>23</v>
      </c>
      <c r="N230" s="590">
        <v>0</v>
      </c>
      <c r="Q230" s="756"/>
      <c r="R230" s="519"/>
      <c r="T230" s="525"/>
      <c r="U230" s="777"/>
      <c r="W230" s="755" t="s">
        <v>206</v>
      </c>
      <c r="X230" s="1264" t="s">
        <v>154</v>
      </c>
      <c r="Y230" s="519">
        <f t="shared" si="147"/>
        <v>0</v>
      </c>
      <c r="Z230" s="411">
        <f t="shared" si="148"/>
        <v>0</v>
      </c>
      <c r="AA230" s="411">
        <f t="shared" si="149"/>
        <v>0</v>
      </c>
      <c r="AB230" s="411">
        <f t="shared" si="150"/>
        <v>0</v>
      </c>
      <c r="AC230" s="413">
        <f t="shared" ref="AC230:AC233" si="182">+A230</f>
        <v>1227</v>
      </c>
      <c r="AD230" s="520">
        <f t="shared" si="146"/>
        <v>0</v>
      </c>
      <c r="AE230" s="1" t="s">
        <v>23</v>
      </c>
      <c r="AF230" s="519"/>
      <c r="AL230" s="591"/>
      <c r="AM230" s="524">
        <v>0</v>
      </c>
      <c r="AN230" s="413">
        <v>0</v>
      </c>
      <c r="AO230" s="413">
        <v>0</v>
      </c>
      <c r="AP230" s="413">
        <v>0</v>
      </c>
      <c r="AR230" s="525"/>
      <c r="AS230" s="989"/>
      <c r="AT230" s="322"/>
      <c r="AU230" s="521"/>
      <c r="AV230" s="522"/>
      <c r="AW230" s="522"/>
      <c r="AX230" s="522"/>
      <c r="AY230" s="413"/>
      <c r="AZ230" s="413"/>
      <c r="BA230" s="527"/>
      <c r="BB230" s="1093"/>
      <c r="BC230" s="1171"/>
      <c r="BD230" s="759"/>
      <c r="BE230" s="759"/>
      <c r="BF230" s="1214"/>
      <c r="BG230" s="1134"/>
      <c r="BH230" s="940"/>
      <c r="BJ230" s="530"/>
      <c r="BK230" s="531"/>
      <c r="BL230" s="532"/>
      <c r="BM230" s="533"/>
      <c r="BN230" s="125" t="s">
        <v>374</v>
      </c>
      <c r="BO230" s="534"/>
      <c r="BR230" s="897" t="s">
        <v>374</v>
      </c>
      <c r="BS230" s="837"/>
      <c r="BT230" s="838"/>
      <c r="BU230" s="839"/>
      <c r="BV230" s="840"/>
      <c r="BW230" s="841"/>
      <c r="BX230" s="947"/>
      <c r="BY230" s="533"/>
      <c r="BZ230" s="533"/>
      <c r="CA230" s="127" t="s">
        <v>505</v>
      </c>
      <c r="CB230" s="419" t="s">
        <v>661</v>
      </c>
    </row>
    <row r="231" spans="1:80" ht="21" x14ac:dyDescent="0.35">
      <c r="A231" s="958">
        <v>1228</v>
      </c>
      <c r="C231" s="3"/>
      <c r="D231" s="3"/>
      <c r="E231" s="3"/>
      <c r="F231" s="413">
        <v>0</v>
      </c>
      <c r="G231" s="716">
        <f t="shared" si="141"/>
        <v>0</v>
      </c>
      <c r="H231" s="1060">
        <f t="shared" si="142"/>
        <v>0</v>
      </c>
      <c r="I231" s="420">
        <f t="shared" si="180"/>
        <v>0</v>
      </c>
      <c r="J231" s="420">
        <f t="shared" si="181"/>
        <v>0</v>
      </c>
      <c r="K231" s="789" t="s">
        <v>12</v>
      </c>
      <c r="L231" s="789" t="s">
        <v>23</v>
      </c>
      <c r="N231" s="590">
        <v>0</v>
      </c>
      <c r="Q231" s="756"/>
      <c r="R231" s="519"/>
      <c r="T231" s="525"/>
      <c r="U231" s="777"/>
      <c r="W231" s="755" t="s">
        <v>206</v>
      </c>
      <c r="X231" s="1264" t="s">
        <v>154</v>
      </c>
      <c r="Y231" s="519">
        <f t="shared" si="147"/>
        <v>0</v>
      </c>
      <c r="Z231" s="411">
        <f t="shared" si="148"/>
        <v>0</v>
      </c>
      <c r="AA231" s="411">
        <f t="shared" si="149"/>
        <v>0</v>
      </c>
      <c r="AB231" s="411">
        <f t="shared" si="150"/>
        <v>0</v>
      </c>
      <c r="AC231" s="413">
        <f t="shared" si="182"/>
        <v>1228</v>
      </c>
      <c r="AD231" s="520">
        <f t="shared" si="146"/>
        <v>0</v>
      </c>
      <c r="AE231" s="1" t="s">
        <v>23</v>
      </c>
      <c r="AF231" s="519"/>
      <c r="AL231" s="591"/>
      <c r="AM231" s="524">
        <v>0</v>
      </c>
      <c r="AN231" s="413">
        <v>0</v>
      </c>
      <c r="AO231" s="413">
        <v>0</v>
      </c>
      <c r="AP231" s="413">
        <v>0</v>
      </c>
      <c r="AR231" s="525"/>
      <c r="AS231" s="989"/>
      <c r="AT231" s="322"/>
      <c r="AU231" s="521"/>
      <c r="AV231" s="522"/>
      <c r="AW231" s="522"/>
      <c r="AX231" s="522"/>
      <c r="AY231" s="413"/>
      <c r="AZ231" s="413"/>
      <c r="BA231" s="527"/>
      <c r="BB231" s="1093"/>
      <c r="BC231" s="1171"/>
      <c r="BD231" s="759"/>
      <c r="BE231" s="759"/>
      <c r="BF231" s="1214"/>
      <c r="BG231" s="1134"/>
      <c r="BH231" s="540"/>
      <c r="BJ231" s="530"/>
      <c r="BK231" s="531"/>
      <c r="BL231" s="532"/>
      <c r="BM231" s="533"/>
      <c r="BN231" s="125" t="s">
        <v>374</v>
      </c>
      <c r="BO231" s="534"/>
      <c r="BR231" s="897" t="s">
        <v>374</v>
      </c>
      <c r="BS231" s="837"/>
      <c r="BT231" s="838"/>
      <c r="BU231" s="839"/>
      <c r="BV231" s="840"/>
      <c r="BW231" s="841"/>
      <c r="BX231" s="947"/>
      <c r="BY231" s="533"/>
      <c r="BZ231" s="533"/>
      <c r="CA231" s="127" t="s">
        <v>505</v>
      </c>
      <c r="CB231" s="419" t="s">
        <v>661</v>
      </c>
    </row>
    <row r="232" spans="1:80" ht="21" x14ac:dyDescent="0.35">
      <c r="A232" s="958">
        <v>1229</v>
      </c>
      <c r="C232" s="513"/>
      <c r="D232" s="513"/>
      <c r="E232" s="513"/>
      <c r="F232" s="413">
        <v>0</v>
      </c>
      <c r="G232" s="716">
        <f t="shared" si="141"/>
        <v>0</v>
      </c>
      <c r="H232" s="1060">
        <f t="shared" si="142"/>
        <v>0</v>
      </c>
      <c r="I232" s="420">
        <f t="shared" si="180"/>
        <v>0</v>
      </c>
      <c r="J232" s="420">
        <f t="shared" si="181"/>
        <v>0</v>
      </c>
      <c r="K232" s="11" t="s">
        <v>12</v>
      </c>
      <c r="L232" s="11" t="s">
        <v>23</v>
      </c>
      <c r="M232" s="1" t="s">
        <v>12</v>
      </c>
      <c r="N232" s="590">
        <v>0</v>
      </c>
      <c r="Q232" s="756"/>
      <c r="R232" s="519"/>
      <c r="T232" s="525"/>
      <c r="U232" s="777">
        <v>10</v>
      </c>
      <c r="W232" s="755" t="s">
        <v>206</v>
      </c>
      <c r="X232" s="1264" t="s">
        <v>154</v>
      </c>
      <c r="Y232" s="519">
        <f t="shared" si="147"/>
        <v>0</v>
      </c>
      <c r="Z232" s="411">
        <f t="shared" si="148"/>
        <v>0</v>
      </c>
      <c r="AA232" s="411">
        <f t="shared" si="149"/>
        <v>0</v>
      </c>
      <c r="AB232" s="411">
        <f t="shared" si="150"/>
        <v>0</v>
      </c>
      <c r="AC232" s="413">
        <f t="shared" si="182"/>
        <v>1229</v>
      </c>
      <c r="AD232" s="520">
        <f t="shared" si="146"/>
        <v>0</v>
      </c>
      <c r="AE232" s="1" t="s">
        <v>23</v>
      </c>
      <c r="AF232" s="519"/>
      <c r="AL232" s="591"/>
      <c r="AM232" s="524">
        <v>0</v>
      </c>
      <c r="AN232" s="413">
        <v>0</v>
      </c>
      <c r="AO232" s="413">
        <v>0</v>
      </c>
      <c r="AP232" s="413">
        <v>0</v>
      </c>
      <c r="AR232" s="525"/>
      <c r="AS232" s="989"/>
      <c r="AT232" s="526"/>
      <c r="AU232" s="521"/>
      <c r="AV232" s="522"/>
      <c r="AW232" s="522"/>
      <c r="AX232" s="522"/>
      <c r="AY232" s="413"/>
      <c r="AZ232" s="413"/>
      <c r="BA232" s="527"/>
      <c r="BB232" s="1093"/>
      <c r="BC232" s="1171"/>
      <c r="BD232" s="759"/>
      <c r="BE232" s="759"/>
      <c r="BF232" s="1214"/>
      <c r="BG232" s="1134"/>
      <c r="BH232" s="540"/>
      <c r="BJ232" s="530"/>
      <c r="BK232" s="531"/>
      <c r="BL232" s="532"/>
      <c r="BM232" s="533"/>
      <c r="BN232" s="125" t="s">
        <v>374</v>
      </c>
      <c r="BO232" s="534"/>
      <c r="BR232" s="897" t="s">
        <v>374</v>
      </c>
      <c r="BS232" s="837"/>
      <c r="BT232" s="838"/>
      <c r="BU232" s="839"/>
      <c r="BV232" s="840"/>
      <c r="BW232" s="841"/>
      <c r="BX232" s="947"/>
      <c r="BY232" s="533"/>
      <c r="BZ232" s="533"/>
      <c r="CA232" s="127" t="s">
        <v>505</v>
      </c>
      <c r="CB232" s="419" t="s">
        <v>661</v>
      </c>
    </row>
    <row r="233" spans="1:80" ht="21" x14ac:dyDescent="0.35">
      <c r="A233" s="958">
        <v>1230</v>
      </c>
      <c r="C233" s="513"/>
      <c r="D233" s="513"/>
      <c r="E233" s="513"/>
      <c r="F233" s="413">
        <v>0</v>
      </c>
      <c r="G233" s="716">
        <f t="shared" ref="G233" si="183">IF(H233=0,0,IF(H233=1,1,11-H233))</f>
        <v>0</v>
      </c>
      <c r="H233" s="1060">
        <f t="shared" ref="H233" si="184">MOD((VALUE(MID(TEXT(F233,"000000000000000"),15,1))*3+VALUE(MID(TEXT(F233,"000000000000000"),14,1))*7+VALUE(MID(TEXT(F233,"000000000000000"),13,1))*13+VALUE(MID(TEXT(F233,"000000000000000"),12,1))*17+VALUE(MID(TEXT(F233,"000000000000000"),11,1))*19+VALUE(MID(TEXT(F233,"000000000000000"),10,1))*23+VALUE(MID(TEXT(F233,"000000000000000"),9,1))*29+VALUE(MID(TEXT(F233,"000000000000000"),8,1))*37+VALUE(MID(TEXT(F233,"000000000000000"),7,1))*41+VALUE(MID(TEXT(F233,"000000000000000"),6,1))*43+VALUE(MID(TEXT(F233,"000000000000000"),5,1))*47+VALUE(MID(TEXT(F233,"000000000000000"),4,1))*53+VALUE(MID(TEXT(F233,"000000000000000"),3,1))*59+VALUE(MID(TEXT(F233,"000000000000000"),2,1))*67+VALUE(MID(TEXT(F233,"000000000000000"),1,1))*71),11)</f>
        <v>0</v>
      </c>
      <c r="I233" s="420">
        <f t="shared" ref="I233" si="185">ROUND((((F233/100)-INT(F233/100))*100),0)</f>
        <v>0</v>
      </c>
      <c r="J233" s="420">
        <f t="shared" ref="J233" si="186">ROUND((((F233/10)-INT(F233/10))*10),0)</f>
        <v>0</v>
      </c>
      <c r="K233" s="11" t="s">
        <v>12</v>
      </c>
      <c r="L233" s="11" t="s">
        <v>23</v>
      </c>
      <c r="M233" s="1" t="s">
        <v>12</v>
      </c>
      <c r="N233" s="590">
        <v>0</v>
      </c>
      <c r="Q233" s="756"/>
      <c r="R233" s="519"/>
      <c r="T233" s="525"/>
      <c r="U233" s="777">
        <v>82</v>
      </c>
      <c r="W233" s="755" t="s">
        <v>206</v>
      </c>
      <c r="X233" s="1264" t="s">
        <v>154</v>
      </c>
      <c r="Y233" s="519">
        <f t="shared" si="147"/>
        <v>0</v>
      </c>
      <c r="Z233" s="411">
        <f t="shared" si="148"/>
        <v>0</v>
      </c>
      <c r="AA233" s="411">
        <f t="shared" si="149"/>
        <v>0</v>
      </c>
      <c r="AB233" s="411">
        <f t="shared" si="150"/>
        <v>0</v>
      </c>
      <c r="AC233" s="413">
        <f t="shared" si="182"/>
        <v>1230</v>
      </c>
      <c r="AD233" s="520">
        <f t="shared" si="146"/>
        <v>0</v>
      </c>
      <c r="AE233" s="1" t="s">
        <v>23</v>
      </c>
      <c r="AF233" s="519"/>
      <c r="AL233" s="591"/>
      <c r="AM233" s="524">
        <v>0</v>
      </c>
      <c r="AN233" s="413">
        <v>0</v>
      </c>
      <c r="AO233" s="413">
        <v>0</v>
      </c>
      <c r="AP233" s="413">
        <v>0</v>
      </c>
      <c r="AR233" s="525"/>
      <c r="AS233" s="989"/>
      <c r="AT233" s="526"/>
      <c r="AU233" s="521"/>
      <c r="AV233" s="522"/>
      <c r="AW233" s="522"/>
      <c r="AX233" s="522"/>
      <c r="AY233" s="413"/>
      <c r="AZ233" s="413"/>
      <c r="BA233" s="527"/>
      <c r="BB233" s="1093"/>
      <c r="BC233" s="1171"/>
      <c r="BD233" s="759"/>
      <c r="BE233" s="759"/>
      <c r="BF233" s="1214"/>
      <c r="BG233" s="1134"/>
      <c r="BH233" s="540"/>
      <c r="BJ233" s="530"/>
      <c r="BK233" s="531"/>
      <c r="BL233" s="532"/>
      <c r="BM233" s="533"/>
      <c r="BN233" s="125" t="s">
        <v>374</v>
      </c>
      <c r="BO233" s="534"/>
      <c r="BR233" s="897" t="s">
        <v>374</v>
      </c>
      <c r="BS233" s="837"/>
      <c r="BT233" s="838"/>
      <c r="BU233" s="839"/>
      <c r="BV233" s="840"/>
      <c r="BW233" s="841"/>
      <c r="BX233" s="947"/>
      <c r="BY233" s="533"/>
      <c r="BZ233" s="533"/>
      <c r="CA233" s="127" t="s">
        <v>505</v>
      </c>
    </row>
    <row r="234" spans="1:80" ht="21" x14ac:dyDescent="0.35">
      <c r="A234" s="958">
        <v>1231</v>
      </c>
      <c r="C234" s="513"/>
      <c r="D234" s="513"/>
      <c r="E234" s="513"/>
      <c r="F234" s="413">
        <v>0</v>
      </c>
      <c r="G234" s="716">
        <f t="shared" ref="G234:G243" si="187">IF(H234=0,0,IF(H234=1,1,11-H234))</f>
        <v>0</v>
      </c>
      <c r="H234" s="1060">
        <f t="shared" ref="H234:H243" si="188">MOD((VALUE(MID(TEXT(F234,"000000000000000"),15,1))*3+VALUE(MID(TEXT(F234,"000000000000000"),14,1))*7+VALUE(MID(TEXT(F234,"000000000000000"),13,1))*13+VALUE(MID(TEXT(F234,"000000000000000"),12,1))*17+VALUE(MID(TEXT(F234,"000000000000000"),11,1))*19+VALUE(MID(TEXT(F234,"000000000000000"),10,1))*23+VALUE(MID(TEXT(F234,"000000000000000"),9,1))*29+VALUE(MID(TEXT(F234,"000000000000000"),8,1))*37+VALUE(MID(TEXT(F234,"000000000000000"),7,1))*41+VALUE(MID(TEXT(F234,"000000000000000"),6,1))*43+VALUE(MID(TEXT(F234,"000000000000000"),5,1))*47+VALUE(MID(TEXT(F234,"000000000000000"),4,1))*53+VALUE(MID(TEXT(F234,"000000000000000"),3,1))*59+VALUE(MID(TEXT(F234,"000000000000000"),2,1))*67+VALUE(MID(TEXT(F234,"000000000000000"),1,1))*71),11)</f>
        <v>0</v>
      </c>
      <c r="I234" s="420">
        <f t="shared" ref="I234:I243" si="189">ROUND((((F234/100)-INT(F234/100))*100),0)</f>
        <v>0</v>
      </c>
      <c r="J234" s="420">
        <f t="shared" ref="J234:J243" si="190">ROUND((((F234/10)-INT(F234/10))*10),0)</f>
        <v>0</v>
      </c>
      <c r="K234" s="11" t="s">
        <v>12</v>
      </c>
      <c r="L234" s="11" t="s">
        <v>23</v>
      </c>
      <c r="M234" s="1" t="s">
        <v>12</v>
      </c>
      <c r="N234" s="590">
        <v>0</v>
      </c>
      <c r="Q234" s="756"/>
      <c r="R234" s="519"/>
      <c r="T234" s="525"/>
      <c r="U234" s="777">
        <v>10</v>
      </c>
      <c r="W234" s="755" t="s">
        <v>206</v>
      </c>
      <c r="X234" s="1264" t="s">
        <v>154</v>
      </c>
      <c r="Y234" s="519">
        <f t="shared" ref="Y234:Y243" si="191">+D234</f>
        <v>0</v>
      </c>
      <c r="Z234" s="411">
        <f t="shared" ref="Z234:Z243" si="192">+E234</f>
        <v>0</v>
      </c>
      <c r="AA234" s="411">
        <f t="shared" ref="AA234:AA243" si="193">+B234</f>
        <v>0</v>
      </c>
      <c r="AB234" s="411">
        <f t="shared" ref="AB234:AB243" si="194">+C234</f>
        <v>0</v>
      </c>
      <c r="AC234" s="413">
        <f t="shared" ref="AC234:AC243" si="195">+A234</f>
        <v>1231</v>
      </c>
      <c r="AD234" s="520">
        <f t="shared" ref="AD234:AD243" si="196">+F234</f>
        <v>0</v>
      </c>
      <c r="AE234" s="1" t="s">
        <v>23</v>
      </c>
      <c r="AF234" s="519"/>
      <c r="AL234" s="591"/>
      <c r="AM234" s="524">
        <v>0</v>
      </c>
      <c r="AN234" s="413">
        <v>0</v>
      </c>
      <c r="AO234" s="413">
        <v>0</v>
      </c>
      <c r="AP234" s="413">
        <v>0</v>
      </c>
      <c r="AR234" s="525"/>
      <c r="AS234" s="989"/>
      <c r="AT234" s="322"/>
      <c r="AU234" s="521"/>
      <c r="AV234" s="522"/>
      <c r="AW234" s="522"/>
      <c r="AX234" s="522"/>
      <c r="AY234" s="413"/>
      <c r="AZ234" s="413"/>
      <c r="BA234" s="527"/>
      <c r="BB234" s="1093"/>
      <c r="BC234" s="1171"/>
      <c r="BD234" s="759"/>
      <c r="BE234" s="759"/>
      <c r="BF234" s="1214"/>
      <c r="BG234" s="1134"/>
      <c r="BH234" s="540"/>
      <c r="BJ234" s="530"/>
      <c r="BK234" s="531"/>
      <c r="BL234" s="532"/>
      <c r="BM234" s="533"/>
      <c r="BN234" s="125" t="s">
        <v>374</v>
      </c>
      <c r="BO234" s="534"/>
      <c r="BR234" s="897" t="s">
        <v>374</v>
      </c>
      <c r="BS234" s="837"/>
      <c r="BT234" s="838"/>
      <c r="BU234" s="839"/>
      <c r="BV234" s="840"/>
      <c r="BW234" s="841"/>
      <c r="BX234" s="947"/>
      <c r="BY234" s="533"/>
      <c r="BZ234" s="533"/>
      <c r="CA234" s="127" t="s">
        <v>505</v>
      </c>
    </row>
    <row r="235" spans="1:80" ht="21" x14ac:dyDescent="0.35">
      <c r="A235" s="958">
        <v>1232</v>
      </c>
      <c r="C235" s="513"/>
      <c r="D235" s="513"/>
      <c r="E235" s="513"/>
      <c r="F235" s="413">
        <v>0</v>
      </c>
      <c r="G235" s="716">
        <f t="shared" si="187"/>
        <v>0</v>
      </c>
      <c r="H235" s="1060">
        <f t="shared" si="188"/>
        <v>0</v>
      </c>
      <c r="I235" s="420">
        <f t="shared" si="189"/>
        <v>0</v>
      </c>
      <c r="J235" s="420">
        <f t="shared" si="190"/>
        <v>0</v>
      </c>
      <c r="K235" s="11"/>
      <c r="L235" s="11"/>
      <c r="M235" s="1"/>
      <c r="N235" s="590">
        <v>0</v>
      </c>
      <c r="Q235" s="756"/>
      <c r="R235" s="519"/>
      <c r="T235" s="525"/>
      <c r="U235" s="777">
        <v>7020</v>
      </c>
      <c r="W235" s="755" t="s">
        <v>206</v>
      </c>
      <c r="X235" s="1264" t="s">
        <v>154</v>
      </c>
      <c r="Y235" s="519">
        <f t="shared" si="191"/>
        <v>0</v>
      </c>
      <c r="Z235" s="411">
        <f t="shared" si="192"/>
        <v>0</v>
      </c>
      <c r="AA235" s="411">
        <f t="shared" si="193"/>
        <v>0</v>
      </c>
      <c r="AB235" s="411">
        <f t="shared" si="194"/>
        <v>0</v>
      </c>
      <c r="AC235" s="413">
        <f t="shared" si="195"/>
        <v>1232</v>
      </c>
      <c r="AD235" s="520">
        <f t="shared" si="196"/>
        <v>0</v>
      </c>
      <c r="AE235" s="1" t="s">
        <v>23</v>
      </c>
      <c r="AF235" s="519"/>
      <c r="AL235" s="591"/>
      <c r="AM235" s="524">
        <v>0</v>
      </c>
      <c r="AN235" s="413">
        <v>0</v>
      </c>
      <c r="AO235" s="413">
        <v>0</v>
      </c>
      <c r="AP235" s="413">
        <v>0</v>
      </c>
      <c r="AR235" s="525"/>
      <c r="AS235" s="989"/>
      <c r="AT235" s="322"/>
      <c r="AU235" s="521"/>
      <c r="AV235" s="522"/>
      <c r="AW235" s="522"/>
      <c r="AX235" s="522"/>
      <c r="AY235" s="413"/>
      <c r="AZ235" s="413"/>
      <c r="BA235" s="527"/>
      <c r="BB235" s="1093"/>
      <c r="BC235" s="1171"/>
      <c r="BD235" s="759"/>
      <c r="BE235" s="759"/>
      <c r="BF235" s="1214"/>
      <c r="BG235" s="1134"/>
      <c r="BH235" s="540"/>
      <c r="BJ235" s="530"/>
      <c r="BK235" s="531"/>
      <c r="BL235" s="532"/>
      <c r="BM235" s="533"/>
      <c r="BN235" s="125" t="s">
        <v>374</v>
      </c>
      <c r="BO235" s="534"/>
      <c r="BR235" s="897" t="s">
        <v>374</v>
      </c>
      <c r="BS235" s="837"/>
      <c r="BT235" s="838"/>
      <c r="BU235" s="839"/>
      <c r="BV235" s="840"/>
      <c r="BW235" s="841"/>
      <c r="BX235" s="947"/>
      <c r="BY235" s="533"/>
      <c r="BZ235" s="533"/>
      <c r="CA235" s="127"/>
    </row>
    <row r="236" spans="1:80" ht="21" x14ac:dyDescent="0.35">
      <c r="A236" s="958">
        <v>1233</v>
      </c>
      <c r="C236" s="513"/>
      <c r="D236" s="513"/>
      <c r="E236" s="513"/>
      <c r="F236" s="413">
        <v>0</v>
      </c>
      <c r="G236" s="716">
        <f t="shared" si="187"/>
        <v>0</v>
      </c>
      <c r="H236" s="1060">
        <f t="shared" si="188"/>
        <v>0</v>
      </c>
      <c r="I236" s="420">
        <f t="shared" si="189"/>
        <v>0</v>
      </c>
      <c r="J236" s="420">
        <f t="shared" si="190"/>
        <v>0</v>
      </c>
      <c r="K236" s="11"/>
      <c r="L236" s="11"/>
      <c r="M236" s="1"/>
      <c r="N236" s="590">
        <v>0</v>
      </c>
      <c r="Q236" s="756"/>
      <c r="R236" s="519"/>
      <c r="T236" s="525"/>
      <c r="U236" s="777"/>
      <c r="W236" s="755" t="s">
        <v>206</v>
      </c>
      <c r="X236" s="1264" t="s">
        <v>154</v>
      </c>
      <c r="Y236" s="519">
        <f t="shared" ref="Y236:Y242" si="197">+D236</f>
        <v>0</v>
      </c>
      <c r="Z236" s="411">
        <f t="shared" ref="Z236:Z242" si="198">+E236</f>
        <v>0</v>
      </c>
      <c r="AA236" s="411">
        <f t="shared" ref="AA236:AA242" si="199">+B236</f>
        <v>0</v>
      </c>
      <c r="AB236" s="411">
        <f t="shared" ref="AB236:AB242" si="200">+C236</f>
        <v>0</v>
      </c>
      <c r="AC236" s="413">
        <f t="shared" si="195"/>
        <v>1233</v>
      </c>
      <c r="AD236" s="520">
        <f t="shared" si="196"/>
        <v>0</v>
      </c>
      <c r="AE236" s="1" t="s">
        <v>23</v>
      </c>
      <c r="AF236" s="519"/>
      <c r="AL236" s="591"/>
      <c r="AM236" s="524">
        <v>0</v>
      </c>
      <c r="AN236" s="413">
        <v>0</v>
      </c>
      <c r="AO236" s="413">
        <v>0</v>
      </c>
      <c r="AP236" s="413">
        <v>0</v>
      </c>
      <c r="AR236" s="525"/>
      <c r="AS236" s="989"/>
      <c r="AT236" s="322"/>
      <c r="AU236" s="521"/>
      <c r="AV236" s="522"/>
      <c r="AW236" s="522"/>
      <c r="AX236" s="522"/>
      <c r="AY236" s="413"/>
      <c r="AZ236" s="413"/>
      <c r="BA236" s="527"/>
      <c r="BB236" s="1093"/>
      <c r="BC236" s="1171"/>
      <c r="BD236" s="759"/>
      <c r="BE236" s="759"/>
      <c r="BF236" s="1214"/>
      <c r="BG236" s="1134"/>
      <c r="BH236" s="540"/>
      <c r="BJ236" s="530"/>
      <c r="BK236" s="531"/>
      <c r="BL236" s="532"/>
      <c r="BM236" s="533"/>
      <c r="BN236" s="125" t="s">
        <v>374</v>
      </c>
      <c r="BO236" s="534"/>
      <c r="BR236" s="897" t="s">
        <v>374</v>
      </c>
      <c r="BS236" s="837"/>
      <c r="BT236" s="838"/>
      <c r="BU236" s="839"/>
      <c r="BV236" s="840"/>
      <c r="BW236" s="841"/>
      <c r="BX236" s="947"/>
      <c r="BY236" s="533"/>
      <c r="BZ236" s="533"/>
      <c r="CA236" s="127"/>
    </row>
    <row r="237" spans="1:80" ht="21" x14ac:dyDescent="0.35">
      <c r="A237" s="958">
        <v>1234</v>
      </c>
      <c r="C237" s="513"/>
      <c r="D237" s="513"/>
      <c r="E237" s="513"/>
      <c r="F237" s="413">
        <v>0</v>
      </c>
      <c r="G237" s="716">
        <f t="shared" si="187"/>
        <v>0</v>
      </c>
      <c r="H237" s="1060">
        <f t="shared" si="188"/>
        <v>0</v>
      </c>
      <c r="I237" s="420">
        <f t="shared" si="189"/>
        <v>0</v>
      </c>
      <c r="J237" s="420">
        <f t="shared" si="190"/>
        <v>0</v>
      </c>
      <c r="K237" s="11"/>
      <c r="L237" s="11"/>
      <c r="M237" s="1"/>
      <c r="N237" s="590">
        <v>0</v>
      </c>
      <c r="Q237" s="756"/>
      <c r="R237" s="519"/>
      <c r="T237" s="525"/>
      <c r="U237" s="777"/>
      <c r="W237" s="755" t="s">
        <v>206</v>
      </c>
      <c r="X237" s="1264" t="s">
        <v>154</v>
      </c>
      <c r="Y237" s="519">
        <f t="shared" si="197"/>
        <v>0</v>
      </c>
      <c r="Z237" s="411">
        <f t="shared" si="198"/>
        <v>0</v>
      </c>
      <c r="AA237" s="411">
        <f t="shared" si="199"/>
        <v>0</v>
      </c>
      <c r="AB237" s="411">
        <f t="shared" si="200"/>
        <v>0</v>
      </c>
      <c r="AC237" s="413">
        <f t="shared" si="195"/>
        <v>1234</v>
      </c>
      <c r="AD237" s="520">
        <f t="shared" si="196"/>
        <v>0</v>
      </c>
      <c r="AE237" s="1" t="s">
        <v>23</v>
      </c>
      <c r="AF237" s="519"/>
      <c r="AL237" s="591"/>
      <c r="AM237" s="524">
        <v>0</v>
      </c>
      <c r="AN237" s="413">
        <v>0</v>
      </c>
      <c r="AO237" s="413">
        <v>0</v>
      </c>
      <c r="AP237" s="413">
        <v>0</v>
      </c>
      <c r="AR237" s="525"/>
      <c r="AS237" s="989"/>
      <c r="AT237" s="322"/>
      <c r="AU237" s="521"/>
      <c r="AV237" s="522"/>
      <c r="AW237" s="522"/>
      <c r="AX237" s="522"/>
      <c r="AY237" s="413"/>
      <c r="AZ237" s="413"/>
      <c r="BA237" s="527"/>
      <c r="BB237" s="1093"/>
      <c r="BC237" s="1171"/>
      <c r="BD237" s="759"/>
      <c r="BE237" s="759"/>
      <c r="BF237" s="1214"/>
      <c r="BG237" s="1134"/>
      <c r="BH237" s="540"/>
      <c r="BJ237" s="530"/>
      <c r="BK237" s="531"/>
      <c r="BL237" s="532"/>
      <c r="BM237" s="533"/>
      <c r="BN237" s="125" t="s">
        <v>374</v>
      </c>
      <c r="BO237" s="534"/>
      <c r="BR237" s="897" t="s">
        <v>374</v>
      </c>
      <c r="BS237" s="837"/>
      <c r="BT237" s="838"/>
      <c r="BU237" s="839"/>
      <c r="BV237" s="840"/>
      <c r="BW237" s="841"/>
      <c r="BX237" s="947"/>
      <c r="BY237" s="533"/>
      <c r="BZ237" s="533"/>
      <c r="CA237" s="127"/>
    </row>
    <row r="238" spans="1:80" ht="21" x14ac:dyDescent="0.35">
      <c r="A238" s="958">
        <v>1235</v>
      </c>
      <c r="C238" s="513"/>
      <c r="D238" s="513"/>
      <c r="E238" s="513"/>
      <c r="F238" s="413">
        <v>0</v>
      </c>
      <c r="G238" s="716">
        <f t="shared" ref="G238:G242" si="201">IF(H238=0,0,IF(H238=1,1,11-H238))</f>
        <v>0</v>
      </c>
      <c r="H238" s="1060">
        <f t="shared" ref="H238:H242" si="202">MOD((VALUE(MID(TEXT(F238,"000000000000000"),15,1))*3+VALUE(MID(TEXT(F238,"000000000000000"),14,1))*7+VALUE(MID(TEXT(F238,"000000000000000"),13,1))*13+VALUE(MID(TEXT(F238,"000000000000000"),12,1))*17+VALUE(MID(TEXT(F238,"000000000000000"),11,1))*19+VALUE(MID(TEXT(F238,"000000000000000"),10,1))*23+VALUE(MID(TEXT(F238,"000000000000000"),9,1))*29+VALUE(MID(TEXT(F238,"000000000000000"),8,1))*37+VALUE(MID(TEXT(F238,"000000000000000"),7,1))*41+VALUE(MID(TEXT(F238,"000000000000000"),6,1))*43+VALUE(MID(TEXT(F238,"000000000000000"),5,1))*47+VALUE(MID(TEXT(F238,"000000000000000"),4,1))*53+VALUE(MID(TEXT(F238,"000000000000000"),3,1))*59+VALUE(MID(TEXT(F238,"000000000000000"),2,1))*67+VALUE(MID(TEXT(F238,"000000000000000"),1,1))*71),11)</f>
        <v>0</v>
      </c>
      <c r="I238" s="420">
        <f t="shared" ref="I238:I242" si="203">ROUND((((F238/100)-INT(F238/100))*100),0)</f>
        <v>0</v>
      </c>
      <c r="J238" s="420">
        <f t="shared" ref="J238:J242" si="204">ROUND((((F238/10)-INT(F238/10))*10),0)</f>
        <v>0</v>
      </c>
      <c r="K238" s="11" t="s">
        <v>12</v>
      </c>
      <c r="L238" s="11" t="s">
        <v>23</v>
      </c>
      <c r="M238" s="1" t="s">
        <v>12</v>
      </c>
      <c r="N238" s="590">
        <v>0</v>
      </c>
      <c r="Q238" s="756"/>
      <c r="R238" s="519"/>
      <c r="T238" s="525"/>
      <c r="U238" s="777">
        <v>10</v>
      </c>
      <c r="W238" s="755" t="s">
        <v>206</v>
      </c>
      <c r="X238" s="1264" t="s">
        <v>154</v>
      </c>
      <c r="Y238" s="519">
        <f t="shared" si="197"/>
        <v>0</v>
      </c>
      <c r="Z238" s="411">
        <f t="shared" si="198"/>
        <v>0</v>
      </c>
      <c r="AA238" s="411">
        <f t="shared" si="199"/>
        <v>0</v>
      </c>
      <c r="AB238" s="411">
        <f t="shared" si="200"/>
        <v>0</v>
      </c>
      <c r="AC238" s="413">
        <f t="shared" ref="AC238:AC242" si="205">+A238</f>
        <v>1235</v>
      </c>
      <c r="AD238" s="520">
        <f t="shared" ref="AD238:AD242" si="206">+F238</f>
        <v>0</v>
      </c>
      <c r="AE238" s="1" t="s">
        <v>23</v>
      </c>
      <c r="AF238" s="519"/>
      <c r="AL238" s="591"/>
      <c r="AM238" s="524">
        <v>0</v>
      </c>
      <c r="AN238" s="413">
        <v>0</v>
      </c>
      <c r="AO238" s="413">
        <v>0</v>
      </c>
      <c r="AP238" s="413">
        <v>0</v>
      </c>
      <c r="AR238" s="525"/>
      <c r="AS238" s="989"/>
      <c r="AT238" s="322"/>
      <c r="AU238" s="521"/>
      <c r="AV238" s="522"/>
      <c r="AW238" s="522"/>
      <c r="AX238" s="522"/>
      <c r="AY238" s="413"/>
      <c r="AZ238" s="413"/>
      <c r="BA238" s="527"/>
      <c r="BB238" s="1093"/>
      <c r="BC238" s="1171"/>
      <c r="BD238" s="759"/>
      <c r="BE238" s="759"/>
      <c r="BF238" s="1214"/>
      <c r="BG238" s="1134"/>
      <c r="BH238" s="540"/>
      <c r="BJ238" s="530"/>
      <c r="BK238" s="531"/>
      <c r="BL238" s="532"/>
      <c r="BM238" s="533"/>
      <c r="BN238" s="125" t="s">
        <v>374</v>
      </c>
      <c r="BO238" s="534"/>
      <c r="BR238" s="897" t="s">
        <v>374</v>
      </c>
      <c r="BS238" s="837"/>
      <c r="BT238" s="838"/>
      <c r="BU238" s="839"/>
      <c r="BV238" s="840"/>
      <c r="BW238" s="841"/>
      <c r="BX238" s="947"/>
      <c r="BY238" s="533"/>
      <c r="BZ238" s="533"/>
      <c r="CA238" s="127" t="s">
        <v>505</v>
      </c>
    </row>
    <row r="239" spans="1:80" ht="21" x14ac:dyDescent="0.35">
      <c r="A239" s="958">
        <v>1236</v>
      </c>
      <c r="C239" s="513"/>
      <c r="D239" s="513"/>
      <c r="E239" s="513"/>
      <c r="F239" s="413">
        <v>0</v>
      </c>
      <c r="G239" s="716">
        <f t="shared" si="201"/>
        <v>0</v>
      </c>
      <c r="H239" s="1060">
        <f t="shared" si="202"/>
        <v>0</v>
      </c>
      <c r="I239" s="420">
        <f t="shared" si="203"/>
        <v>0</v>
      </c>
      <c r="J239" s="420">
        <f t="shared" si="204"/>
        <v>0</v>
      </c>
      <c r="K239" s="11" t="s">
        <v>12</v>
      </c>
      <c r="L239" s="11" t="s">
        <v>23</v>
      </c>
      <c r="M239" s="1" t="s">
        <v>12</v>
      </c>
      <c r="N239" s="590">
        <v>0</v>
      </c>
      <c r="Q239" s="756"/>
      <c r="R239" s="519"/>
      <c r="T239" s="525"/>
      <c r="U239" s="777">
        <v>10</v>
      </c>
      <c r="W239" s="755" t="s">
        <v>206</v>
      </c>
      <c r="X239" s="1264" t="s">
        <v>154</v>
      </c>
      <c r="Y239" s="519">
        <f t="shared" si="197"/>
        <v>0</v>
      </c>
      <c r="Z239" s="411">
        <f t="shared" si="198"/>
        <v>0</v>
      </c>
      <c r="AA239" s="411">
        <f t="shared" si="199"/>
        <v>0</v>
      </c>
      <c r="AB239" s="411">
        <f t="shared" si="200"/>
        <v>0</v>
      </c>
      <c r="AC239" s="413">
        <f t="shared" si="205"/>
        <v>1236</v>
      </c>
      <c r="AD239" s="520">
        <f t="shared" si="206"/>
        <v>0</v>
      </c>
      <c r="AE239" s="1" t="s">
        <v>23</v>
      </c>
      <c r="AF239" s="519"/>
      <c r="AL239" s="591"/>
      <c r="AM239" s="524">
        <v>0</v>
      </c>
      <c r="AN239" s="413">
        <v>0</v>
      </c>
      <c r="AO239" s="413">
        <v>0</v>
      </c>
      <c r="AP239" s="413">
        <v>0</v>
      </c>
      <c r="AR239" s="525"/>
      <c r="AS239" s="989"/>
      <c r="AT239" s="322"/>
      <c r="AU239" s="521"/>
      <c r="AV239" s="522"/>
      <c r="AW239" s="522"/>
      <c r="AX239" s="522"/>
      <c r="AY239" s="413"/>
      <c r="AZ239" s="413"/>
      <c r="BA239" s="527"/>
      <c r="BB239" s="1093"/>
      <c r="BC239" s="1171"/>
      <c r="BD239" s="759"/>
      <c r="BE239" s="759"/>
      <c r="BF239" s="1214"/>
      <c r="BG239" s="1134"/>
      <c r="BH239" s="540"/>
      <c r="BJ239" s="530"/>
      <c r="BK239" s="531"/>
      <c r="BL239" s="532"/>
      <c r="BM239" s="533"/>
      <c r="BN239" s="125" t="s">
        <v>374</v>
      </c>
      <c r="BO239" s="534"/>
      <c r="BR239" s="897" t="s">
        <v>374</v>
      </c>
      <c r="BS239" s="837"/>
      <c r="BT239" s="838"/>
      <c r="BU239" s="839"/>
      <c r="BV239" s="840"/>
      <c r="BW239" s="841"/>
      <c r="BX239" s="947"/>
      <c r="BY239" s="533"/>
      <c r="BZ239" s="533"/>
      <c r="CA239" s="127" t="s">
        <v>505</v>
      </c>
    </row>
    <row r="240" spans="1:80" ht="21" x14ac:dyDescent="0.35">
      <c r="A240" s="958">
        <v>1237</v>
      </c>
      <c r="C240" s="513"/>
      <c r="D240" s="513"/>
      <c r="E240" s="513"/>
      <c r="F240" s="413">
        <v>0</v>
      </c>
      <c r="G240" s="716">
        <f t="shared" si="201"/>
        <v>0</v>
      </c>
      <c r="H240" s="1060">
        <f t="shared" si="202"/>
        <v>0</v>
      </c>
      <c r="I240" s="420">
        <f t="shared" si="203"/>
        <v>0</v>
      </c>
      <c r="J240" s="420">
        <f t="shared" si="204"/>
        <v>0</v>
      </c>
      <c r="K240" s="11" t="s">
        <v>12</v>
      </c>
      <c r="L240" s="11" t="s">
        <v>23</v>
      </c>
      <c r="M240" s="1" t="s">
        <v>12</v>
      </c>
      <c r="N240" s="590">
        <v>0</v>
      </c>
      <c r="Q240" s="756"/>
      <c r="R240" s="519"/>
      <c r="T240" s="525"/>
      <c r="U240" s="777">
        <v>10</v>
      </c>
      <c r="W240" s="755" t="s">
        <v>206</v>
      </c>
      <c r="X240" s="1264" t="s">
        <v>154</v>
      </c>
      <c r="Y240" s="519">
        <f t="shared" si="197"/>
        <v>0</v>
      </c>
      <c r="Z240" s="411">
        <f t="shared" si="198"/>
        <v>0</v>
      </c>
      <c r="AA240" s="411">
        <f t="shared" si="199"/>
        <v>0</v>
      </c>
      <c r="AB240" s="411">
        <f t="shared" si="200"/>
        <v>0</v>
      </c>
      <c r="AC240" s="413">
        <f t="shared" si="205"/>
        <v>1237</v>
      </c>
      <c r="AD240" s="520">
        <f t="shared" si="206"/>
        <v>0</v>
      </c>
      <c r="AE240" s="1" t="s">
        <v>23</v>
      </c>
      <c r="AF240" s="519"/>
      <c r="AL240" s="591"/>
      <c r="AM240" s="524">
        <v>0</v>
      </c>
      <c r="AN240" s="413">
        <v>0</v>
      </c>
      <c r="AO240" s="413">
        <v>0</v>
      </c>
      <c r="AP240" s="413">
        <v>0</v>
      </c>
      <c r="AR240" s="525"/>
      <c r="AS240" s="989"/>
      <c r="AT240" s="322"/>
      <c r="AU240" s="521"/>
      <c r="AV240" s="522"/>
      <c r="AW240" s="522"/>
      <c r="AX240" s="522"/>
      <c r="AY240" s="413"/>
      <c r="AZ240" s="413"/>
      <c r="BA240" s="527"/>
      <c r="BB240" s="1093"/>
      <c r="BC240" s="1171"/>
      <c r="BD240" s="759"/>
      <c r="BE240" s="759"/>
      <c r="BF240" s="1214"/>
      <c r="BG240" s="1134"/>
      <c r="BH240" s="540"/>
      <c r="BJ240" s="530"/>
      <c r="BK240" s="531"/>
      <c r="BL240" s="532"/>
      <c r="BM240" s="533"/>
      <c r="BN240" s="125" t="s">
        <v>374</v>
      </c>
      <c r="BO240" s="534"/>
      <c r="BR240" s="897" t="s">
        <v>374</v>
      </c>
      <c r="BS240" s="837"/>
      <c r="BT240" s="838"/>
      <c r="BU240" s="839"/>
      <c r="BV240" s="840"/>
      <c r="BW240" s="841"/>
      <c r="BX240" s="947"/>
      <c r="BY240" s="533"/>
      <c r="BZ240" s="533"/>
      <c r="CA240" s="127" t="s">
        <v>505</v>
      </c>
    </row>
    <row r="241" spans="1:80" ht="21" x14ac:dyDescent="0.35">
      <c r="A241" s="958">
        <v>1238</v>
      </c>
      <c r="C241" s="513"/>
      <c r="D241" s="513"/>
      <c r="E241" s="513"/>
      <c r="F241" s="413">
        <v>0</v>
      </c>
      <c r="G241" s="716">
        <f t="shared" si="201"/>
        <v>0</v>
      </c>
      <c r="H241" s="1060">
        <f t="shared" si="202"/>
        <v>0</v>
      </c>
      <c r="I241" s="420">
        <f t="shared" si="203"/>
        <v>0</v>
      </c>
      <c r="J241" s="420">
        <f t="shared" si="204"/>
        <v>0</v>
      </c>
      <c r="K241" s="11" t="s">
        <v>12</v>
      </c>
      <c r="L241" s="11" t="s">
        <v>23</v>
      </c>
      <c r="M241" s="1" t="s">
        <v>12</v>
      </c>
      <c r="N241" s="590">
        <v>0</v>
      </c>
      <c r="Q241" s="756"/>
      <c r="R241" s="519"/>
      <c r="T241" s="525"/>
      <c r="U241" s="777">
        <v>10</v>
      </c>
      <c r="W241" s="755" t="s">
        <v>206</v>
      </c>
      <c r="X241" s="1264" t="s">
        <v>154</v>
      </c>
      <c r="Y241" s="519">
        <f t="shared" si="197"/>
        <v>0</v>
      </c>
      <c r="Z241" s="411">
        <f t="shared" si="198"/>
        <v>0</v>
      </c>
      <c r="AA241" s="411">
        <f t="shared" si="199"/>
        <v>0</v>
      </c>
      <c r="AB241" s="411">
        <f t="shared" si="200"/>
        <v>0</v>
      </c>
      <c r="AC241" s="413">
        <f t="shared" si="205"/>
        <v>1238</v>
      </c>
      <c r="AD241" s="520">
        <f t="shared" si="206"/>
        <v>0</v>
      </c>
      <c r="AE241" s="1" t="s">
        <v>23</v>
      </c>
      <c r="AF241" s="519"/>
      <c r="AL241" s="591"/>
      <c r="AM241" s="524">
        <v>0</v>
      </c>
      <c r="AN241" s="413">
        <v>0</v>
      </c>
      <c r="AO241" s="413">
        <v>0</v>
      </c>
      <c r="AP241" s="413">
        <v>0</v>
      </c>
      <c r="AR241" s="525"/>
      <c r="AS241" s="989"/>
      <c r="AT241" s="322"/>
      <c r="AU241" s="521"/>
      <c r="AV241" s="522"/>
      <c r="AW241" s="522"/>
      <c r="AX241" s="522"/>
      <c r="AY241" s="413"/>
      <c r="AZ241" s="413"/>
      <c r="BA241" s="527"/>
      <c r="BB241" s="1093"/>
      <c r="BC241" s="1171"/>
      <c r="BD241" s="759"/>
      <c r="BE241" s="759"/>
      <c r="BF241" s="1214"/>
      <c r="BG241" s="1134"/>
      <c r="BH241" s="540"/>
      <c r="BJ241" s="530"/>
      <c r="BK241" s="531"/>
      <c r="BL241" s="532"/>
      <c r="BM241" s="533"/>
      <c r="BN241" s="125" t="s">
        <v>374</v>
      </c>
      <c r="BO241" s="534"/>
      <c r="BR241" s="897" t="s">
        <v>374</v>
      </c>
      <c r="BS241" s="837"/>
      <c r="BT241" s="838"/>
      <c r="BU241" s="839"/>
      <c r="BV241" s="840"/>
      <c r="BW241" s="841"/>
      <c r="BX241" s="947"/>
      <c r="BY241" s="533"/>
      <c r="BZ241" s="533"/>
      <c r="CA241" s="127" t="s">
        <v>505</v>
      </c>
    </row>
    <row r="242" spans="1:80" ht="21" x14ac:dyDescent="0.35">
      <c r="A242" s="958">
        <v>1239</v>
      </c>
      <c r="C242" s="513"/>
      <c r="D242" s="513"/>
      <c r="E242" s="513"/>
      <c r="F242" s="413">
        <v>0</v>
      </c>
      <c r="G242" s="716">
        <f t="shared" si="201"/>
        <v>0</v>
      </c>
      <c r="H242" s="1060">
        <f t="shared" si="202"/>
        <v>0</v>
      </c>
      <c r="I242" s="420">
        <f t="shared" si="203"/>
        <v>0</v>
      </c>
      <c r="J242" s="420">
        <f t="shared" si="204"/>
        <v>0</v>
      </c>
      <c r="K242" s="11" t="s">
        <v>12</v>
      </c>
      <c r="L242" s="11" t="s">
        <v>23</v>
      </c>
      <c r="M242" s="1" t="s">
        <v>12</v>
      </c>
      <c r="N242" s="590">
        <v>0</v>
      </c>
      <c r="Q242" s="756"/>
      <c r="R242" s="519"/>
      <c r="T242" s="525"/>
      <c r="U242" s="777">
        <v>90</v>
      </c>
      <c r="W242" s="755" t="s">
        <v>206</v>
      </c>
      <c r="X242" s="1264" t="s">
        <v>154</v>
      </c>
      <c r="Y242" s="519">
        <f t="shared" si="197"/>
        <v>0</v>
      </c>
      <c r="Z242" s="411">
        <f t="shared" si="198"/>
        <v>0</v>
      </c>
      <c r="AA242" s="411">
        <f t="shared" si="199"/>
        <v>0</v>
      </c>
      <c r="AB242" s="411">
        <f t="shared" si="200"/>
        <v>0</v>
      </c>
      <c r="AC242" s="413">
        <f t="shared" si="205"/>
        <v>1239</v>
      </c>
      <c r="AD242" s="520">
        <f t="shared" si="206"/>
        <v>0</v>
      </c>
      <c r="AE242" s="1" t="s">
        <v>23</v>
      </c>
      <c r="AF242" s="519"/>
      <c r="AL242" s="591"/>
      <c r="AM242" s="524">
        <v>0</v>
      </c>
      <c r="AN242" s="413">
        <v>0</v>
      </c>
      <c r="AO242" s="413">
        <v>0</v>
      </c>
      <c r="AP242" s="413">
        <v>0</v>
      </c>
      <c r="AR242" s="525"/>
      <c r="AS242" s="989"/>
      <c r="AT242" s="322"/>
      <c r="AU242" s="521"/>
      <c r="AV242" s="522"/>
      <c r="AW242" s="522"/>
      <c r="AX242" s="522"/>
      <c r="AY242" s="413"/>
      <c r="AZ242" s="413"/>
      <c r="BA242" s="527"/>
      <c r="BB242" s="1093"/>
      <c r="BC242" s="129"/>
      <c r="BD242" s="129"/>
      <c r="BE242" s="759"/>
      <c r="BF242" s="1214"/>
      <c r="BG242" s="1134"/>
      <c r="BH242" s="540"/>
      <c r="BJ242" s="530"/>
      <c r="BK242" s="531"/>
      <c r="BL242" s="532"/>
      <c r="BM242" s="533"/>
      <c r="BN242" s="125" t="s">
        <v>374</v>
      </c>
      <c r="BO242" s="534"/>
      <c r="BR242" s="897" t="s">
        <v>374</v>
      </c>
      <c r="BS242" s="837"/>
      <c r="BT242" s="838"/>
      <c r="BU242" s="839"/>
      <c r="BV242" s="840"/>
      <c r="BW242" s="841"/>
      <c r="BX242" s="947"/>
      <c r="BY242" s="533"/>
      <c r="BZ242" s="533"/>
      <c r="CA242" s="127" t="s">
        <v>505</v>
      </c>
    </row>
    <row r="243" spans="1:80" ht="21" x14ac:dyDescent="0.35">
      <c r="A243" s="958">
        <v>1240</v>
      </c>
      <c r="C243" s="513"/>
      <c r="D243" s="513"/>
      <c r="E243" s="513"/>
      <c r="F243" s="413">
        <v>0</v>
      </c>
      <c r="G243" s="716">
        <f t="shared" si="187"/>
        <v>0</v>
      </c>
      <c r="H243" s="1060">
        <f t="shared" si="188"/>
        <v>0</v>
      </c>
      <c r="I243" s="420">
        <f t="shared" si="189"/>
        <v>0</v>
      </c>
      <c r="J243" s="420">
        <f t="shared" si="190"/>
        <v>0</v>
      </c>
      <c r="K243" s="11" t="s">
        <v>12</v>
      </c>
      <c r="L243" s="11" t="s">
        <v>23</v>
      </c>
      <c r="M243" s="1" t="s">
        <v>12</v>
      </c>
      <c r="N243" s="590">
        <v>0</v>
      </c>
      <c r="Q243" s="756"/>
      <c r="R243" s="519"/>
      <c r="T243" s="525"/>
      <c r="U243" s="777">
        <v>10</v>
      </c>
      <c r="W243" s="755" t="s">
        <v>206</v>
      </c>
      <c r="X243" s="1264" t="s">
        <v>154</v>
      </c>
      <c r="Y243" s="519">
        <f t="shared" si="191"/>
        <v>0</v>
      </c>
      <c r="Z243" s="411">
        <f t="shared" si="192"/>
        <v>0</v>
      </c>
      <c r="AA243" s="411">
        <f t="shared" si="193"/>
        <v>0</v>
      </c>
      <c r="AB243" s="411">
        <f t="shared" si="194"/>
        <v>0</v>
      </c>
      <c r="AC243" s="413">
        <f t="shared" si="195"/>
        <v>1240</v>
      </c>
      <c r="AD243" s="520">
        <f t="shared" si="196"/>
        <v>0</v>
      </c>
      <c r="AE243" s="1" t="s">
        <v>23</v>
      </c>
      <c r="AF243" s="519"/>
      <c r="AL243" s="591"/>
      <c r="AM243" s="524">
        <v>0</v>
      </c>
      <c r="AN243" s="413">
        <v>0</v>
      </c>
      <c r="AO243" s="413">
        <v>0</v>
      </c>
      <c r="AP243" s="413">
        <v>0</v>
      </c>
      <c r="AR243" s="525"/>
      <c r="AS243" s="989"/>
      <c r="AT243" s="322"/>
      <c r="AU243" s="521"/>
      <c r="AV243" s="522"/>
      <c r="AW243" s="522"/>
      <c r="AX243" s="522"/>
      <c r="AY243" s="413"/>
      <c r="AZ243" s="413"/>
      <c r="BA243" s="527"/>
      <c r="BB243" s="1093"/>
      <c r="BC243" s="129"/>
      <c r="BD243" s="129"/>
      <c r="BE243" s="759"/>
      <c r="BF243" s="1214"/>
      <c r="BG243" s="1134"/>
      <c r="BH243" s="540"/>
      <c r="BJ243" s="530"/>
      <c r="BK243" s="531"/>
      <c r="BL243" s="532"/>
      <c r="BM243" s="533"/>
      <c r="BN243" s="125" t="s">
        <v>374</v>
      </c>
      <c r="BO243" s="534"/>
      <c r="BR243" s="897" t="s">
        <v>374</v>
      </c>
      <c r="BS243" s="837"/>
      <c r="BT243" s="838"/>
      <c r="BU243" s="839"/>
      <c r="BV243" s="840"/>
      <c r="BW243" s="841"/>
      <c r="BX243" s="947"/>
      <c r="BY243" s="533"/>
      <c r="BZ243" s="533"/>
      <c r="CA243" s="127" t="s">
        <v>505</v>
      </c>
    </row>
    <row r="244" spans="1:80" ht="42.75" customHeight="1" x14ac:dyDescent="0.35">
      <c r="A244" s="966"/>
      <c r="B244" s="842"/>
      <c r="C244" s="783"/>
      <c r="D244" s="783"/>
      <c r="E244" s="783"/>
      <c r="F244" s="783"/>
      <c r="G244" s="783"/>
      <c r="H244" s="1072"/>
      <c r="I244" s="783"/>
      <c r="J244" s="783"/>
      <c r="K244" s="843"/>
      <c r="L244" s="843"/>
      <c r="M244" s="843"/>
      <c r="N244" s="1101"/>
      <c r="O244" s="783"/>
      <c r="P244" s="1073"/>
      <c r="Q244" s="1074"/>
      <c r="R244" s="1072"/>
      <c r="S244" s="783"/>
      <c r="T244" s="1075"/>
      <c r="U244" s="588"/>
      <c r="V244" s="843"/>
      <c r="W244" s="783"/>
      <c r="X244" s="1266"/>
      <c r="Y244" s="1072"/>
      <c r="Z244" s="783"/>
      <c r="AA244" s="783"/>
      <c r="AB244" s="783"/>
      <c r="AC244" s="588"/>
      <c r="AD244" s="1076"/>
      <c r="AE244" s="843"/>
      <c r="AF244" s="1072"/>
      <c r="AG244" s="783"/>
      <c r="AH244" s="783"/>
      <c r="AI244" s="783"/>
      <c r="AJ244" s="588"/>
      <c r="AK244" s="588"/>
      <c r="AL244" s="1077"/>
      <c r="AM244" s="587"/>
      <c r="AN244" s="588"/>
      <c r="AO244" s="588"/>
      <c r="AP244" s="588"/>
      <c r="AQ244" s="783"/>
      <c r="AR244" s="1075"/>
      <c r="AS244" s="1079"/>
      <c r="AT244" s="1080"/>
      <c r="AU244" s="1072"/>
      <c r="AV244" s="783"/>
      <c r="AW244" s="783"/>
      <c r="AX244" s="783"/>
      <c r="AY244" s="783"/>
      <c r="AZ244" s="783"/>
      <c r="BA244" s="1077"/>
      <c r="BB244" s="1099"/>
      <c r="BC244" s="1188"/>
      <c r="BD244" s="844"/>
      <c r="BE244" s="844"/>
      <c r="BF244" s="1227"/>
      <c r="BG244" s="1138"/>
      <c r="BH244" s="529"/>
      <c r="BI244" s="783"/>
      <c r="BJ244" s="843"/>
      <c r="BK244" s="1278" t="s">
        <v>380</v>
      </c>
      <c r="BL244" s="1278"/>
      <c r="BM244" s="1278"/>
      <c r="BN244" s="1278"/>
      <c r="BO244" s="1278"/>
      <c r="BP244" s="1278"/>
      <c r="BQ244" s="1278"/>
      <c r="BR244" s="845">
        <v>0</v>
      </c>
      <c r="BS244" s="845">
        <v>1</v>
      </c>
      <c r="BT244" s="846" t="s">
        <v>377</v>
      </c>
      <c r="BU244" s="847"/>
      <c r="BV244" s="847"/>
      <c r="BW244" s="847"/>
      <c r="BX244" s="954"/>
      <c r="BY244" s="847"/>
      <c r="BZ244" s="847"/>
      <c r="CA244" s="847"/>
      <c r="CB244" s="783"/>
    </row>
    <row r="245" spans="1:80" ht="45.75" customHeight="1" x14ac:dyDescent="0.35">
      <c r="A245" s="966"/>
      <c r="B245" s="842"/>
      <c r="C245" s="783"/>
      <c r="D245" s="783"/>
      <c r="E245" s="783"/>
      <c r="F245" s="783"/>
      <c r="G245" s="783"/>
      <c r="H245" s="1072"/>
      <c r="I245" s="783"/>
      <c r="J245" s="783"/>
      <c r="K245" s="843"/>
      <c r="L245" s="843"/>
      <c r="M245" s="843"/>
      <c r="N245" s="1101"/>
      <c r="O245" s="783"/>
      <c r="P245" s="1073"/>
      <c r="Q245" s="1074"/>
      <c r="R245" s="1072"/>
      <c r="S245" s="783"/>
      <c r="T245" s="1075"/>
      <c r="U245" s="588"/>
      <c r="V245" s="843"/>
      <c r="W245" s="783"/>
      <c r="X245" s="1266"/>
      <c r="Y245" s="1072"/>
      <c r="Z245" s="783"/>
      <c r="AA245" s="783"/>
      <c r="AB245" s="783"/>
      <c r="AC245" s="588"/>
      <c r="AD245" s="1076"/>
      <c r="AE245" s="843"/>
      <c r="AF245" s="1072"/>
      <c r="AG245" s="783"/>
      <c r="AH245" s="783"/>
      <c r="AI245" s="783"/>
      <c r="AJ245" s="588"/>
      <c r="AK245" s="588"/>
      <c r="AL245" s="1077"/>
      <c r="AM245" s="587"/>
      <c r="AN245" s="588"/>
      <c r="AO245" s="588"/>
      <c r="AP245" s="588"/>
      <c r="AQ245" s="783"/>
      <c r="AR245" s="1075"/>
      <c r="AS245" s="1079"/>
      <c r="AT245" s="1080"/>
      <c r="AU245" s="1072"/>
      <c r="AV245" s="783"/>
      <c r="AW245" s="783"/>
      <c r="AX245" s="783"/>
      <c r="AY245" s="783"/>
      <c r="AZ245" s="783"/>
      <c r="BA245" s="1077"/>
      <c r="BB245" s="1099"/>
      <c r="BC245" s="1188"/>
      <c r="BD245" s="844"/>
      <c r="BE245" s="844"/>
      <c r="BF245" s="1227"/>
      <c r="BG245" s="1138"/>
      <c r="BH245" s="529"/>
      <c r="BI245" s="783"/>
      <c r="BJ245" s="843"/>
      <c r="BK245" s="1279" t="s">
        <v>381</v>
      </c>
      <c r="BL245" s="1279"/>
      <c r="BM245" s="1279"/>
      <c r="BN245" s="1279"/>
      <c r="BO245" s="1279"/>
      <c r="BP245" s="1279"/>
      <c r="BQ245" s="1279"/>
      <c r="BR245" s="845">
        <v>1</v>
      </c>
      <c r="BS245" s="1272">
        <f>92000*$BS$1</f>
        <v>3050352000</v>
      </c>
      <c r="BT245" s="846" t="s">
        <v>378</v>
      </c>
      <c r="BU245" s="847"/>
      <c r="BV245" s="847"/>
      <c r="BW245" s="847"/>
      <c r="BX245" s="954"/>
      <c r="BY245" s="847"/>
      <c r="BZ245" s="847"/>
      <c r="CA245" s="847"/>
      <c r="CB245" s="783"/>
    </row>
    <row r="246" spans="1:80" ht="42" customHeight="1" thickBot="1" x14ac:dyDescent="0.4">
      <c r="A246" s="966"/>
      <c r="B246" s="842"/>
      <c r="C246" s="783"/>
      <c r="D246" s="783"/>
      <c r="E246" s="783"/>
      <c r="F246" s="783"/>
      <c r="G246" s="783"/>
      <c r="H246" s="1072"/>
      <c r="I246" s="783"/>
      <c r="J246" s="783"/>
      <c r="K246" s="843"/>
      <c r="L246" s="843"/>
      <c r="M246" s="843"/>
      <c r="N246" s="1101"/>
      <c r="O246" s="783"/>
      <c r="P246" s="1073"/>
      <c r="Q246" s="1074"/>
      <c r="R246" s="1072"/>
      <c r="S246" s="783"/>
      <c r="T246" s="1075"/>
      <c r="U246" s="588"/>
      <c r="V246" s="843"/>
      <c r="W246" s="783"/>
      <c r="X246" s="1266"/>
      <c r="Y246" s="1072"/>
      <c r="Z246" s="783"/>
      <c r="AA246" s="783"/>
      <c r="AB246" s="783"/>
      <c r="AC246" s="588"/>
      <c r="AD246" s="1076"/>
      <c r="AE246" s="843"/>
      <c r="AF246" s="1072"/>
      <c r="AG246" s="783"/>
      <c r="AH246" s="783"/>
      <c r="AI246" s="783"/>
      <c r="AJ246" s="588"/>
      <c r="AK246" s="588"/>
      <c r="AL246" s="1077"/>
      <c r="AM246" s="587"/>
      <c r="AN246" s="588"/>
      <c r="AO246" s="588"/>
      <c r="AP246" s="588"/>
      <c r="AQ246" s="783"/>
      <c r="AR246" s="1075"/>
      <c r="AS246" s="1079"/>
      <c r="AT246" s="1080"/>
      <c r="AU246" s="1072"/>
      <c r="AV246" s="783"/>
      <c r="AW246" s="783"/>
      <c r="AX246" s="783"/>
      <c r="AY246" s="783"/>
      <c r="AZ246" s="783"/>
      <c r="BA246" s="1077"/>
      <c r="BB246" s="1099"/>
      <c r="BC246" s="1188"/>
      <c r="BD246" s="844"/>
      <c r="BE246" s="844"/>
      <c r="BF246" s="1227"/>
      <c r="BG246" s="1138"/>
      <c r="BH246" s="529"/>
      <c r="BI246" s="783"/>
      <c r="BJ246" s="843"/>
      <c r="BK246" s="1279" t="s">
        <v>382</v>
      </c>
      <c r="BL246" s="1279"/>
      <c r="BM246" s="1279"/>
      <c r="BN246" s="1279"/>
      <c r="BO246" s="1279"/>
      <c r="BP246" s="1279"/>
      <c r="BQ246" s="1279"/>
      <c r="BR246" s="845">
        <f>92000*$BS$1+1</f>
        <v>3050352001</v>
      </c>
      <c r="BS246" s="1272">
        <f>892000*$BS$1</f>
        <v>29575152000</v>
      </c>
      <c r="BT246" s="846" t="s">
        <v>379</v>
      </c>
      <c r="BU246" s="847"/>
      <c r="BV246" s="847"/>
      <c r="BW246" s="847"/>
      <c r="BX246" s="954"/>
      <c r="BY246" s="847"/>
      <c r="BZ246" s="847"/>
      <c r="CA246" s="847"/>
      <c r="CB246" s="783"/>
    </row>
    <row r="247" spans="1:80" x14ac:dyDescent="0.35">
      <c r="BB247" s="848" t="s">
        <v>678</v>
      </c>
      <c r="BC247" s="1192" t="s">
        <v>679</v>
      </c>
    </row>
    <row r="248" spans="1:80" x14ac:dyDescent="0.35">
      <c r="BB248" s="849" t="s">
        <v>669</v>
      </c>
      <c r="BC248" s="1193" t="s">
        <v>668</v>
      </c>
    </row>
    <row r="249" spans="1:80" x14ac:dyDescent="0.35">
      <c r="BB249" s="849" t="s">
        <v>670</v>
      </c>
      <c r="BC249" s="1193" t="s">
        <v>671</v>
      </c>
      <c r="BF249" s="1251"/>
    </row>
    <row r="250" spans="1:80" x14ac:dyDescent="0.35">
      <c r="BB250" s="849" t="s">
        <v>672</v>
      </c>
      <c r="BC250" s="1193" t="s">
        <v>673</v>
      </c>
    </row>
    <row r="251" spans="1:80" x14ac:dyDescent="0.35">
      <c r="BB251" s="849" t="s">
        <v>674</v>
      </c>
      <c r="BC251" s="1193" t="s">
        <v>675</v>
      </c>
    </row>
    <row r="252" spans="1:80" ht="20.25" thickBot="1" x14ac:dyDescent="0.4">
      <c r="BB252" s="850" t="s">
        <v>676</v>
      </c>
      <c r="BC252" s="1194" t="s">
        <v>677</v>
      </c>
    </row>
    <row r="255" spans="1:80" x14ac:dyDescent="0.35">
      <c r="BB255" s="844">
        <v>620</v>
      </c>
      <c r="BC255" s="1188" t="s">
        <v>665</v>
      </c>
    </row>
    <row r="256" spans="1:80" x14ac:dyDescent="0.35">
      <c r="BB256" s="844">
        <v>500</v>
      </c>
      <c r="BC256" s="1188" t="s">
        <v>666</v>
      </c>
    </row>
    <row r="257" spans="54:55" x14ac:dyDescent="0.35">
      <c r="BB257" s="844">
        <f>+BB255+BB256</f>
        <v>1120</v>
      </c>
      <c r="BC257" s="1188" t="s">
        <v>667</v>
      </c>
    </row>
  </sheetData>
  <autoFilter ref="A4:CA252" xr:uid="{00000000-0009-0000-0000-000000000000}">
    <filterColumn colId="1" showButton="0"/>
    <filterColumn colId="2" showButton="0"/>
    <filterColumn colId="3" showButton="0"/>
  </autoFilter>
  <sortState xmlns:xlrd2="http://schemas.microsoft.com/office/spreadsheetml/2017/richdata2" ref="A31:CA132">
    <sortCondition ref="A31:A132"/>
  </sortState>
  <mergeCells count="18">
    <mergeCell ref="A1:L1"/>
    <mergeCell ref="AF3:AL3"/>
    <mergeCell ref="AM3:AR3"/>
    <mergeCell ref="Y3:AD3"/>
    <mergeCell ref="N3:Q3"/>
    <mergeCell ref="BK246:BQ246"/>
    <mergeCell ref="BK3:BL3"/>
    <mergeCell ref="BB3:BF3"/>
    <mergeCell ref="BG3:BH3"/>
    <mergeCell ref="AU3:BA3"/>
    <mergeCell ref="BC175:BD175"/>
    <mergeCell ref="BC176:BD176"/>
    <mergeCell ref="BR3:BW3"/>
    <mergeCell ref="BN3:BQ3"/>
    <mergeCell ref="B4:E4"/>
    <mergeCell ref="BK244:BQ244"/>
    <mergeCell ref="BK245:BQ245"/>
    <mergeCell ref="R3:T3"/>
  </mergeCells>
  <phoneticPr fontId="1" type="noConversion"/>
  <conditionalFormatting sqref="A5:CA243">
    <cfRule type="expression" dxfId="0" priority="3">
      <formula>ROW()=CELL("fila")</formula>
    </cfRule>
  </conditionalFormatting>
  <dataValidations count="5">
    <dataValidation type="list" allowBlank="1" showInputMessage="1" showErrorMessage="1" sqref="X107" xr:uid="{00000000-0002-0000-0000-000001000000}">
      <formula1>$CB$1:$CB$4</formula1>
    </dataValidation>
    <dataValidation type="list" allowBlank="1" showInputMessage="1" showErrorMessage="1" sqref="W107" xr:uid="{00000000-0002-0000-0000-000002000000}">
      <formula1>$CD$1:$CD$105</formula1>
    </dataValidation>
    <dataValidation type="list" allowBlank="1" showInputMessage="1" showErrorMessage="1" sqref="P228:P229 W5:W106 W108:W144 W146:W243" xr:uid="{00000000-0002-0000-0000-000006000000}">
      <formula1>$CE$1:$CE$64</formula1>
    </dataValidation>
    <dataValidation type="list" allowBlank="1" showInputMessage="1" showErrorMessage="1" sqref="BB5:BB95" xr:uid="{00000000-0002-0000-0000-000005000000}">
      <formula1>$CH$1:$CH$14</formula1>
    </dataValidation>
    <dataValidation type="list" allowBlank="1" showInputMessage="1" showErrorMessage="1" sqref="W145" xr:uid="{CA272A56-83C4-4DE6-BF83-17E69C96C31D}">
      <formula1>$CE$1:$CE$105</formula1>
    </dataValidation>
  </dataValidations>
  <hyperlinks>
    <hyperlink ref="BJ35" r:id="rId1" xr:uid="{00000000-0004-0000-0000-00005D000000}"/>
    <hyperlink ref="E2" r:id="rId2" display="https://www.youtube.com/watch?v=rxhjm8gW6g8" xr:uid="{00000000-0004-0000-0000-00006B000000}"/>
  </hyperlinks>
  <printOptions horizontalCentered="1" verticalCentered="1" headings="1"/>
  <pageMargins left="0.35433070866141736" right="0.27559055118110237" top="0.34" bottom="0.48" header="0" footer="0"/>
  <pageSetup scale="19" fitToHeight="2" orientation="landscape" r:id="rId3"/>
  <headerFooter scaleWithDoc="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2:C60"/>
  <sheetViews>
    <sheetView workbookViewId="0">
      <pane xSplit="1" ySplit="1" topLeftCell="B35" activePane="bottomRight" state="frozen"/>
      <selection pane="topRight" activeCell="B1" sqref="B1"/>
      <selection pane="bottomLeft" activeCell="A2" sqref="A2"/>
      <selection pane="bottomRight" activeCell="B5" sqref="B5"/>
    </sheetView>
  </sheetViews>
  <sheetFormatPr baseColWidth="10" defaultColWidth="11" defaultRowHeight="25.5" x14ac:dyDescent="0.35"/>
  <cols>
    <col min="1" max="1" width="4.125" style="69" bestFit="1" customWidth="1"/>
    <col min="2" max="2" width="53.75" style="69" bestFit="1" customWidth="1"/>
    <col min="3" max="3" width="9.25" style="70" bestFit="1" customWidth="1"/>
    <col min="4" max="16384" width="11" style="69"/>
  </cols>
  <sheetData>
    <row r="2" spans="1:3" x14ac:dyDescent="0.35">
      <c r="A2" s="68">
        <v>8</v>
      </c>
      <c r="B2" s="69">
        <f t="shared" ref="B2:B33" si="0">VLOOKUP(A2,base,2,0)</f>
        <v>0</v>
      </c>
      <c r="C2" s="70">
        <f t="shared" ref="C2:C33" si="1">VLOOKUP($A2,base,10,0)</f>
        <v>0</v>
      </c>
    </row>
    <row r="3" spans="1:3" x14ac:dyDescent="0.35">
      <c r="A3" s="68">
        <v>20</v>
      </c>
      <c r="B3" s="69">
        <f t="shared" si="0"/>
        <v>0</v>
      </c>
      <c r="C3" s="70">
        <f t="shared" si="1"/>
        <v>0</v>
      </c>
    </row>
    <row r="4" spans="1:3" x14ac:dyDescent="0.35">
      <c r="A4" s="68">
        <v>59</v>
      </c>
      <c r="B4" s="69" t="e">
        <f t="shared" si="0"/>
        <v>#N/A</v>
      </c>
      <c r="C4" s="70" t="e">
        <f t="shared" si="1"/>
        <v>#N/A</v>
      </c>
    </row>
    <row r="5" spans="1:3" x14ac:dyDescent="0.35">
      <c r="A5" s="68">
        <v>62</v>
      </c>
      <c r="B5" s="69">
        <f t="shared" si="0"/>
        <v>0</v>
      </c>
      <c r="C5" s="70">
        <f t="shared" si="1"/>
        <v>0</v>
      </c>
    </row>
    <row r="6" spans="1:3" x14ac:dyDescent="0.35">
      <c r="A6" s="68">
        <v>70</v>
      </c>
      <c r="B6" s="69">
        <f t="shared" si="0"/>
        <v>0</v>
      </c>
      <c r="C6" s="70">
        <f t="shared" si="1"/>
        <v>0</v>
      </c>
    </row>
    <row r="7" spans="1:3" x14ac:dyDescent="0.35">
      <c r="A7" s="68">
        <v>45</v>
      </c>
      <c r="B7" s="69">
        <f t="shared" si="0"/>
        <v>0</v>
      </c>
      <c r="C7" s="70">
        <f t="shared" si="1"/>
        <v>0</v>
      </c>
    </row>
    <row r="8" spans="1:3" x14ac:dyDescent="0.35">
      <c r="A8" s="68">
        <v>73</v>
      </c>
      <c r="B8" s="69">
        <f t="shared" si="0"/>
        <v>0</v>
      </c>
      <c r="C8" s="70">
        <f t="shared" si="1"/>
        <v>0</v>
      </c>
    </row>
    <row r="9" spans="1:3" x14ac:dyDescent="0.35">
      <c r="A9" s="68">
        <v>80</v>
      </c>
      <c r="B9" s="69">
        <f t="shared" si="0"/>
        <v>0</v>
      </c>
      <c r="C9" s="70">
        <f t="shared" si="1"/>
        <v>0</v>
      </c>
    </row>
    <row r="10" spans="1:3" x14ac:dyDescent="0.35">
      <c r="A10" s="68">
        <v>33</v>
      </c>
      <c r="B10" s="69">
        <f t="shared" si="0"/>
        <v>0</v>
      </c>
      <c r="C10" s="70">
        <f t="shared" si="1"/>
        <v>0</v>
      </c>
    </row>
    <row r="11" spans="1:3" x14ac:dyDescent="0.35">
      <c r="A11" s="68">
        <v>54</v>
      </c>
      <c r="B11" s="69">
        <f t="shared" si="0"/>
        <v>0</v>
      </c>
      <c r="C11" s="70">
        <f t="shared" si="1"/>
        <v>0</v>
      </c>
    </row>
    <row r="12" spans="1:3" x14ac:dyDescent="0.35">
      <c r="A12" s="68">
        <v>60</v>
      </c>
      <c r="B12" s="69" t="e">
        <f t="shared" si="0"/>
        <v>#N/A</v>
      </c>
      <c r="C12" s="70" t="e">
        <f t="shared" si="1"/>
        <v>#N/A</v>
      </c>
    </row>
    <row r="13" spans="1:3" x14ac:dyDescent="0.35">
      <c r="A13" s="68">
        <v>74</v>
      </c>
      <c r="B13" s="69">
        <f t="shared" si="0"/>
        <v>0</v>
      </c>
      <c r="C13" s="70">
        <f t="shared" si="1"/>
        <v>0</v>
      </c>
    </row>
    <row r="14" spans="1:3" x14ac:dyDescent="0.35">
      <c r="A14" s="68">
        <v>76</v>
      </c>
      <c r="B14" s="69">
        <f t="shared" si="0"/>
        <v>0</v>
      </c>
      <c r="C14" s="70">
        <f t="shared" si="1"/>
        <v>0</v>
      </c>
    </row>
    <row r="15" spans="1:3" x14ac:dyDescent="0.35">
      <c r="A15" s="68">
        <v>83</v>
      </c>
      <c r="B15" s="69">
        <f t="shared" si="0"/>
        <v>0</v>
      </c>
      <c r="C15" s="70">
        <f t="shared" si="1"/>
        <v>0</v>
      </c>
    </row>
    <row r="16" spans="1:3" x14ac:dyDescent="0.35">
      <c r="A16" s="68">
        <v>85</v>
      </c>
      <c r="B16" s="69" t="e">
        <f t="shared" si="0"/>
        <v>#N/A</v>
      </c>
      <c r="C16" s="70" t="e">
        <f t="shared" si="1"/>
        <v>#N/A</v>
      </c>
    </row>
    <row r="17" spans="1:3" x14ac:dyDescent="0.35">
      <c r="A17" s="68">
        <v>56</v>
      </c>
      <c r="B17" s="69" t="e">
        <f t="shared" si="0"/>
        <v>#N/A</v>
      </c>
      <c r="C17" s="70" t="e">
        <f t="shared" si="1"/>
        <v>#N/A</v>
      </c>
    </row>
    <row r="18" spans="1:3" x14ac:dyDescent="0.35">
      <c r="A18" s="68">
        <v>61</v>
      </c>
      <c r="B18" s="69">
        <f t="shared" si="0"/>
        <v>0</v>
      </c>
      <c r="C18" s="70">
        <f t="shared" si="1"/>
        <v>0</v>
      </c>
    </row>
    <row r="19" spans="1:3" x14ac:dyDescent="0.35">
      <c r="A19" s="68">
        <v>64</v>
      </c>
      <c r="B19" s="69">
        <f t="shared" si="0"/>
        <v>0</v>
      </c>
      <c r="C19" s="70">
        <f t="shared" si="1"/>
        <v>0</v>
      </c>
    </row>
    <row r="20" spans="1:3" x14ac:dyDescent="0.35">
      <c r="A20" s="68">
        <v>75</v>
      </c>
      <c r="B20" s="69">
        <f t="shared" si="0"/>
        <v>0</v>
      </c>
      <c r="C20" s="70">
        <f t="shared" si="1"/>
        <v>0</v>
      </c>
    </row>
    <row r="21" spans="1:3" x14ac:dyDescent="0.35">
      <c r="A21" s="68">
        <v>82</v>
      </c>
      <c r="B21" s="69" t="e">
        <f t="shared" si="0"/>
        <v>#N/A</v>
      </c>
      <c r="C21" s="70" t="e">
        <f t="shared" si="1"/>
        <v>#N/A</v>
      </c>
    </row>
    <row r="22" spans="1:3" x14ac:dyDescent="0.35">
      <c r="A22" s="68">
        <v>13</v>
      </c>
      <c r="B22" s="69">
        <f t="shared" si="0"/>
        <v>0</v>
      </c>
      <c r="C22" s="70">
        <f t="shared" si="1"/>
        <v>0</v>
      </c>
    </row>
    <row r="23" spans="1:3" x14ac:dyDescent="0.35">
      <c r="A23" s="68">
        <v>38</v>
      </c>
      <c r="B23" s="69">
        <f t="shared" si="0"/>
        <v>0</v>
      </c>
      <c r="C23" s="70">
        <f t="shared" si="1"/>
        <v>0</v>
      </c>
    </row>
    <row r="24" spans="1:3" x14ac:dyDescent="0.35">
      <c r="A24" s="68">
        <v>44</v>
      </c>
      <c r="B24" s="69">
        <f t="shared" si="0"/>
        <v>0</v>
      </c>
      <c r="C24" s="70">
        <f t="shared" si="1"/>
        <v>0</v>
      </c>
    </row>
    <row r="25" spans="1:3" x14ac:dyDescent="0.35">
      <c r="A25" s="68">
        <v>48</v>
      </c>
      <c r="B25" s="69">
        <f t="shared" si="0"/>
        <v>0</v>
      </c>
      <c r="C25" s="70">
        <f t="shared" si="1"/>
        <v>0</v>
      </c>
    </row>
    <row r="26" spans="1:3" x14ac:dyDescent="0.35">
      <c r="A26" s="68">
        <v>49</v>
      </c>
      <c r="B26" s="69">
        <f t="shared" si="0"/>
        <v>0</v>
      </c>
      <c r="C26" s="70">
        <f t="shared" si="1"/>
        <v>0</v>
      </c>
    </row>
    <row r="27" spans="1:3" x14ac:dyDescent="0.35">
      <c r="A27" s="68">
        <v>58</v>
      </c>
      <c r="B27" s="69" t="e">
        <f t="shared" si="0"/>
        <v>#N/A</v>
      </c>
      <c r="C27" s="70" t="e">
        <f t="shared" si="1"/>
        <v>#N/A</v>
      </c>
    </row>
    <row r="28" spans="1:3" x14ac:dyDescent="0.35">
      <c r="A28" s="68">
        <v>65</v>
      </c>
      <c r="B28" s="69">
        <f t="shared" si="0"/>
        <v>0</v>
      </c>
      <c r="C28" s="70">
        <f t="shared" si="1"/>
        <v>0</v>
      </c>
    </row>
    <row r="29" spans="1:3" x14ac:dyDescent="0.35">
      <c r="A29" s="68">
        <v>77</v>
      </c>
      <c r="B29" s="69">
        <f t="shared" si="0"/>
        <v>0</v>
      </c>
      <c r="C29" s="70">
        <f t="shared" si="1"/>
        <v>0</v>
      </c>
    </row>
    <row r="30" spans="1:3" x14ac:dyDescent="0.35">
      <c r="A30" s="68">
        <v>27</v>
      </c>
      <c r="B30" s="69" t="e">
        <f t="shared" si="0"/>
        <v>#N/A</v>
      </c>
      <c r="C30" s="70" t="e">
        <f t="shared" si="1"/>
        <v>#N/A</v>
      </c>
    </row>
    <row r="31" spans="1:3" x14ac:dyDescent="0.35">
      <c r="A31" s="68">
        <v>37</v>
      </c>
      <c r="B31" s="69" t="e">
        <f t="shared" si="0"/>
        <v>#N/A</v>
      </c>
      <c r="C31" s="70" t="e">
        <f t="shared" si="1"/>
        <v>#N/A</v>
      </c>
    </row>
    <row r="32" spans="1:3" x14ac:dyDescent="0.35">
      <c r="A32" s="68">
        <v>41</v>
      </c>
      <c r="B32" s="69">
        <f t="shared" si="0"/>
        <v>0</v>
      </c>
      <c r="C32" s="70">
        <f t="shared" si="1"/>
        <v>0</v>
      </c>
    </row>
    <row r="33" spans="1:3" x14ac:dyDescent="0.35">
      <c r="A33" s="68">
        <v>57</v>
      </c>
      <c r="B33" s="69" t="e">
        <f t="shared" si="0"/>
        <v>#N/A</v>
      </c>
      <c r="C33" s="70" t="e">
        <f t="shared" si="1"/>
        <v>#N/A</v>
      </c>
    </row>
    <row r="34" spans="1:3" x14ac:dyDescent="0.35">
      <c r="A34" s="68">
        <v>69</v>
      </c>
      <c r="B34" s="69">
        <f t="shared" ref="B34:B60" si="2">VLOOKUP(A34,base,2,0)</f>
        <v>0</v>
      </c>
      <c r="C34" s="70">
        <f t="shared" ref="C34:C60" si="3">VLOOKUP($A34,base,10,0)</f>
        <v>0</v>
      </c>
    </row>
    <row r="35" spans="1:3" x14ac:dyDescent="0.35">
      <c r="A35" s="68">
        <v>71</v>
      </c>
      <c r="B35" s="69" t="e">
        <f t="shared" si="2"/>
        <v>#N/A</v>
      </c>
      <c r="C35" s="70" t="e">
        <f t="shared" si="3"/>
        <v>#N/A</v>
      </c>
    </row>
    <row r="36" spans="1:3" x14ac:dyDescent="0.35">
      <c r="A36" s="68">
        <v>72</v>
      </c>
      <c r="B36" s="69">
        <f t="shared" si="2"/>
        <v>0</v>
      </c>
      <c r="C36" s="70">
        <f t="shared" si="3"/>
        <v>0</v>
      </c>
    </row>
    <row r="37" spans="1:3" x14ac:dyDescent="0.35">
      <c r="A37" s="68">
        <v>78</v>
      </c>
      <c r="B37" s="69">
        <f t="shared" si="2"/>
        <v>0</v>
      </c>
      <c r="C37" s="70">
        <f t="shared" si="3"/>
        <v>0</v>
      </c>
    </row>
    <row r="38" spans="1:3" x14ac:dyDescent="0.35">
      <c r="A38" s="68">
        <v>81</v>
      </c>
      <c r="B38" s="69">
        <f t="shared" si="2"/>
        <v>0</v>
      </c>
      <c r="C38" s="70">
        <f t="shared" si="3"/>
        <v>0</v>
      </c>
    </row>
    <row r="39" spans="1:3" x14ac:dyDescent="0.35">
      <c r="A39" s="68">
        <v>25</v>
      </c>
      <c r="B39" s="69">
        <f t="shared" si="2"/>
        <v>0</v>
      </c>
      <c r="C39" s="70">
        <f t="shared" si="3"/>
        <v>0</v>
      </c>
    </row>
    <row r="40" spans="1:3" x14ac:dyDescent="0.35">
      <c r="A40" s="68">
        <v>42</v>
      </c>
      <c r="B40" s="69" t="e">
        <f t="shared" si="2"/>
        <v>#N/A</v>
      </c>
      <c r="C40" s="70" t="e">
        <f t="shared" si="3"/>
        <v>#N/A</v>
      </c>
    </row>
    <row r="41" spans="1:3" x14ac:dyDescent="0.35">
      <c r="A41" s="68">
        <v>52</v>
      </c>
      <c r="B41" s="69">
        <f t="shared" si="2"/>
        <v>0</v>
      </c>
      <c r="C41" s="70">
        <f t="shared" si="3"/>
        <v>0</v>
      </c>
    </row>
    <row r="42" spans="1:3" x14ac:dyDescent="0.35">
      <c r="A42" s="68">
        <v>68</v>
      </c>
      <c r="B42" s="69" t="e">
        <f t="shared" si="2"/>
        <v>#N/A</v>
      </c>
      <c r="C42" s="70" t="e">
        <f t="shared" si="3"/>
        <v>#N/A</v>
      </c>
    </row>
    <row r="43" spans="1:3" x14ac:dyDescent="0.35">
      <c r="A43" s="68">
        <v>79</v>
      </c>
      <c r="B43" s="69">
        <f t="shared" si="2"/>
        <v>0</v>
      </c>
      <c r="C43" s="70">
        <f t="shared" si="3"/>
        <v>0</v>
      </c>
    </row>
    <row r="44" spans="1:3" x14ac:dyDescent="0.35">
      <c r="A44" s="68">
        <v>1</v>
      </c>
      <c r="B44" s="69" t="str">
        <f t="shared" si="2"/>
        <v>compañía el ejemplo SAS</v>
      </c>
      <c r="C44" s="70">
        <f t="shared" si="3"/>
        <v>4</v>
      </c>
    </row>
    <row r="45" spans="1:3" x14ac:dyDescent="0.35">
      <c r="A45" s="68">
        <v>2</v>
      </c>
      <c r="B45" s="69">
        <f t="shared" si="2"/>
        <v>0</v>
      </c>
      <c r="C45" s="70">
        <f t="shared" si="3"/>
        <v>0</v>
      </c>
    </row>
    <row r="46" spans="1:3" x14ac:dyDescent="0.35">
      <c r="A46" s="68">
        <v>15</v>
      </c>
      <c r="B46" s="69">
        <f t="shared" si="2"/>
        <v>0</v>
      </c>
      <c r="C46" s="70">
        <f t="shared" si="3"/>
        <v>0</v>
      </c>
    </row>
    <row r="47" spans="1:3" x14ac:dyDescent="0.35">
      <c r="A47" s="68">
        <v>24</v>
      </c>
      <c r="B47" s="69">
        <f t="shared" si="2"/>
        <v>0</v>
      </c>
      <c r="C47" s="70">
        <f t="shared" si="3"/>
        <v>0</v>
      </c>
    </row>
    <row r="48" spans="1:3" x14ac:dyDescent="0.35">
      <c r="A48" s="68">
        <v>31</v>
      </c>
      <c r="B48" s="69" t="e">
        <f t="shared" si="2"/>
        <v>#N/A</v>
      </c>
      <c r="C48" s="70" t="e">
        <f t="shared" si="3"/>
        <v>#N/A</v>
      </c>
    </row>
    <row r="49" spans="1:3" x14ac:dyDescent="0.35">
      <c r="A49" s="68">
        <v>39</v>
      </c>
      <c r="B49" s="69">
        <f t="shared" si="2"/>
        <v>0</v>
      </c>
      <c r="C49" s="70">
        <f t="shared" si="3"/>
        <v>0</v>
      </c>
    </row>
    <row r="50" spans="1:3" x14ac:dyDescent="0.35">
      <c r="A50" s="68">
        <v>43</v>
      </c>
      <c r="B50" s="69">
        <f t="shared" si="2"/>
        <v>0</v>
      </c>
      <c r="C50" s="70">
        <f t="shared" si="3"/>
        <v>0</v>
      </c>
    </row>
    <row r="51" spans="1:3" x14ac:dyDescent="0.35">
      <c r="A51" s="68">
        <v>55</v>
      </c>
      <c r="B51" s="69">
        <f t="shared" si="2"/>
        <v>0</v>
      </c>
      <c r="C51" s="70">
        <f t="shared" si="3"/>
        <v>0</v>
      </c>
    </row>
    <row r="52" spans="1:3" x14ac:dyDescent="0.35">
      <c r="A52" s="68">
        <v>67</v>
      </c>
      <c r="B52" s="69">
        <f t="shared" si="2"/>
        <v>0</v>
      </c>
      <c r="C52" s="70">
        <f t="shared" si="3"/>
        <v>0</v>
      </c>
    </row>
    <row r="53" spans="1:3" x14ac:dyDescent="0.35">
      <c r="A53" s="68">
        <v>18</v>
      </c>
      <c r="B53" s="69">
        <f t="shared" si="2"/>
        <v>0</v>
      </c>
      <c r="C53" s="70">
        <f t="shared" si="3"/>
        <v>0</v>
      </c>
    </row>
    <row r="54" spans="1:3" x14ac:dyDescent="0.35">
      <c r="A54" s="68">
        <v>28</v>
      </c>
      <c r="B54" s="69">
        <f t="shared" si="2"/>
        <v>0</v>
      </c>
      <c r="C54" s="70">
        <f t="shared" si="3"/>
        <v>0</v>
      </c>
    </row>
    <row r="55" spans="1:3" x14ac:dyDescent="0.35">
      <c r="A55" s="68">
        <v>40</v>
      </c>
      <c r="B55" s="69">
        <f t="shared" si="2"/>
        <v>0</v>
      </c>
      <c r="C55" s="70">
        <f t="shared" si="3"/>
        <v>0</v>
      </c>
    </row>
    <row r="56" spans="1:3" x14ac:dyDescent="0.35">
      <c r="A56" s="68">
        <v>50</v>
      </c>
      <c r="B56" s="69">
        <f t="shared" si="2"/>
        <v>0</v>
      </c>
      <c r="C56" s="70">
        <f t="shared" si="3"/>
        <v>0</v>
      </c>
    </row>
    <row r="57" spans="1:3" x14ac:dyDescent="0.35">
      <c r="A57" s="68">
        <v>53</v>
      </c>
      <c r="B57" s="69">
        <f t="shared" si="2"/>
        <v>0</v>
      </c>
      <c r="C57" s="70">
        <f t="shared" si="3"/>
        <v>0</v>
      </c>
    </row>
    <row r="58" spans="1:3" x14ac:dyDescent="0.35">
      <c r="A58" s="68">
        <v>63</v>
      </c>
      <c r="B58" s="69">
        <f t="shared" si="2"/>
        <v>0</v>
      </c>
      <c r="C58" s="70">
        <f t="shared" si="3"/>
        <v>0</v>
      </c>
    </row>
    <row r="59" spans="1:3" x14ac:dyDescent="0.35">
      <c r="A59" s="68">
        <v>66</v>
      </c>
      <c r="B59" s="69">
        <f t="shared" si="2"/>
        <v>0</v>
      </c>
      <c r="C59" s="70">
        <f t="shared" si="3"/>
        <v>0</v>
      </c>
    </row>
    <row r="60" spans="1:3" x14ac:dyDescent="0.35">
      <c r="A60" s="68">
        <v>84</v>
      </c>
      <c r="B60" s="69" t="e">
        <f t="shared" si="2"/>
        <v>#N/A</v>
      </c>
      <c r="C60" s="70" t="e">
        <f t="shared" si="3"/>
        <v>#N/A</v>
      </c>
    </row>
  </sheetData>
  <sortState xmlns:xlrd2="http://schemas.microsoft.com/office/spreadsheetml/2017/richdata2" ref="A7:C60">
    <sortCondition descending="1" ref="C7:C60"/>
  </sortState>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indexed="10"/>
    <pageSetUpPr fitToPage="1"/>
  </sheetPr>
  <dimension ref="A1:CI111"/>
  <sheetViews>
    <sheetView zoomScale="80" zoomScaleNormal="80" workbookViewId="0">
      <pane xSplit="6" ySplit="4" topLeftCell="BG5" activePane="bottomRight" state="frozen"/>
      <selection pane="topRight" activeCell="G1" sqref="G1"/>
      <selection pane="bottomLeft" activeCell="A5" sqref="A5"/>
      <selection pane="bottomRight" activeCell="C12" sqref="C12"/>
    </sheetView>
  </sheetViews>
  <sheetFormatPr baseColWidth="10" defaultColWidth="10" defaultRowHeight="19.5" x14ac:dyDescent="0.35"/>
  <cols>
    <col min="1" max="1" width="8.125" style="3" bestFit="1" customWidth="1"/>
    <col min="2" max="2" width="10.375" style="3" customWidth="1"/>
    <col min="3" max="3" width="12.125" style="3" customWidth="1"/>
    <col min="4" max="4" width="12" style="3" customWidth="1"/>
    <col min="5" max="5" width="15.75" style="3" customWidth="1"/>
    <col min="6" max="6" width="12.75" style="3" customWidth="1"/>
    <col min="7" max="7" width="2.75" style="3" customWidth="1"/>
    <col min="8" max="8" width="2.375" style="3" customWidth="1"/>
    <col min="9" max="9" width="2.75" style="3" customWidth="1"/>
    <col min="10" max="10" width="2.375" style="3" customWidth="1"/>
    <col min="11" max="11" width="4.75" style="1" customWidth="1"/>
    <col min="12" max="12" width="3.25" style="1" customWidth="1"/>
    <col min="13" max="13" width="4.375" style="1" customWidth="1"/>
    <col min="14" max="14" width="0.25" style="2" customWidth="1"/>
    <col min="15" max="15" width="6.75" style="3" customWidth="1"/>
    <col min="16" max="16" width="12.375" style="1" customWidth="1"/>
    <col min="17" max="17" width="13" style="42" customWidth="1"/>
    <col min="18" max="18" width="15.75" style="3" customWidth="1"/>
    <col min="19" max="19" width="11.75" style="3" customWidth="1"/>
    <col min="20" max="20" width="11.375" style="3" customWidth="1"/>
    <col min="21" max="21" width="7.375" style="4" customWidth="1"/>
    <col min="22" max="22" width="10.375" style="1" customWidth="1"/>
    <col min="23" max="23" width="10.375" style="3" customWidth="1"/>
    <col min="24" max="24" width="9" style="3" customWidth="1"/>
    <col min="25" max="25" width="11.75" style="3" customWidth="1"/>
    <col min="26" max="27" width="10" style="3" customWidth="1"/>
    <col min="28" max="28" width="12.75" style="3" customWidth="1"/>
    <col min="29" max="29" width="5" style="4" customWidth="1"/>
    <col min="30" max="30" width="12.75" style="4" customWidth="1"/>
    <col min="31" max="31" width="7.375" style="1" customWidth="1"/>
    <col min="32" max="32" width="11.25" style="3" customWidth="1"/>
    <col min="33" max="35" width="10" style="3" customWidth="1"/>
    <col min="36" max="36" width="10" style="4" customWidth="1"/>
    <col min="37" max="37" width="5.125" style="4" customWidth="1"/>
    <col min="38" max="38" width="7.75" style="3" customWidth="1"/>
    <col min="39" max="42" width="9.375" style="4" customWidth="1"/>
    <col min="43" max="43" width="20" style="3" customWidth="1"/>
    <col min="44" max="44" width="6.25" style="1" customWidth="1"/>
    <col min="45" max="45" width="41.375" style="62" customWidth="1"/>
    <col min="46" max="46" width="13.375" style="1" customWidth="1"/>
    <col min="47" max="47" width="11.125" style="3" customWidth="1"/>
    <col min="48" max="48" width="11.375" style="3" customWidth="1"/>
    <col min="49" max="49" width="10.125" style="3" customWidth="1"/>
    <col min="50" max="50" width="11.125" style="3" customWidth="1"/>
    <col min="51" max="51" width="9.75" style="3" customWidth="1"/>
    <col min="52" max="52" width="6" style="3" customWidth="1"/>
    <col min="53" max="53" width="10" style="3" customWidth="1"/>
    <col min="54" max="54" width="23.375" style="71" customWidth="1"/>
    <col min="55" max="57" width="10" style="71" customWidth="1"/>
    <col min="58" max="58" width="20" style="380" customWidth="1"/>
    <col min="59" max="59" width="21.75" style="30" customWidth="1"/>
    <col min="60" max="60" width="12.375" style="30" customWidth="1"/>
    <col min="61" max="61" width="15.375" style="3" customWidth="1"/>
    <col min="62" max="62" width="10.125" style="1" customWidth="1"/>
    <col min="63" max="63" width="19.75" style="36" customWidth="1"/>
    <col min="64" max="64" width="21.375" style="36" customWidth="1"/>
    <col min="65" max="65" width="17.375" style="38" customWidth="1"/>
    <col min="66" max="67" width="17" style="38" customWidth="1"/>
    <col min="68" max="68" width="11.75" style="38" customWidth="1"/>
    <col min="69" max="69" width="15.75" style="56" customWidth="1"/>
    <col min="70" max="70" width="17" style="38" customWidth="1"/>
    <col min="71" max="71" width="14.375" style="38" customWidth="1"/>
    <col min="72" max="72" width="17" style="38" customWidth="1"/>
    <col min="73" max="73" width="15.25" style="38" customWidth="1"/>
    <col min="74" max="74" width="17" style="38" customWidth="1"/>
    <col min="75" max="78" width="14.125" style="38" customWidth="1"/>
    <col min="79" max="79" width="18.75" style="38" customWidth="1"/>
    <col min="80" max="80" width="1.75" style="17" customWidth="1"/>
    <col min="81" max="81" width="15.375" style="3" bestFit="1" customWidth="1"/>
    <col min="82" max="82" width="1.75" style="3" bestFit="1" customWidth="1"/>
    <col min="83" max="83" width="50.25" style="3" bestFit="1" customWidth="1"/>
    <col min="84" max="84" width="2.375" style="3" bestFit="1" customWidth="1"/>
    <col min="85" max="85" width="4.25" style="3" customWidth="1"/>
    <col min="86" max="86" width="33.375" style="3" bestFit="1" customWidth="1"/>
    <col min="87" max="87" width="2.375" style="3" bestFit="1" customWidth="1"/>
    <col min="88" max="16384" width="10" style="3"/>
  </cols>
  <sheetData>
    <row r="1" spans="1:87" ht="19.5" customHeight="1" x14ac:dyDescent="0.35">
      <c r="A1" s="1338" t="s">
        <v>0</v>
      </c>
      <c r="B1" s="1338"/>
      <c r="C1" s="1338"/>
      <c r="D1" s="1338"/>
      <c r="E1" s="1338"/>
      <c r="F1" s="1338"/>
      <c r="G1" s="1338"/>
      <c r="H1" s="1338"/>
      <c r="I1" s="1338"/>
      <c r="J1" s="1338"/>
      <c r="K1" s="1338"/>
      <c r="L1" s="1338"/>
      <c r="BR1" s="38" t="s">
        <v>509</v>
      </c>
      <c r="BS1" s="56">
        <f>+[2]cifras!$T$20</f>
        <v>28279</v>
      </c>
      <c r="CC1" s="10" t="s">
        <v>100</v>
      </c>
      <c r="CD1" s="10"/>
      <c r="CE1" t="s">
        <v>101</v>
      </c>
      <c r="CF1"/>
      <c r="CH1" s="45" t="s">
        <v>296</v>
      </c>
      <c r="CI1" s="46"/>
    </row>
    <row r="2" spans="1:87" ht="14.25" customHeight="1" thickBot="1" x14ac:dyDescent="0.35">
      <c r="A2" s="5">
        <v>1</v>
      </c>
      <c r="B2" s="5">
        <v>2</v>
      </c>
      <c r="C2" s="5">
        <v>3</v>
      </c>
      <c r="D2" s="5">
        <v>4</v>
      </c>
      <c r="E2" s="5">
        <v>5</v>
      </c>
      <c r="F2" s="5">
        <v>6</v>
      </c>
      <c r="G2" s="5">
        <v>7</v>
      </c>
      <c r="H2" s="5">
        <v>8</v>
      </c>
      <c r="I2" s="5">
        <v>9</v>
      </c>
      <c r="J2" s="5">
        <v>10</v>
      </c>
      <c r="K2" s="5">
        <v>11</v>
      </c>
      <c r="L2" s="5">
        <v>12</v>
      </c>
      <c r="M2" s="5">
        <v>13</v>
      </c>
      <c r="N2" s="5">
        <v>14</v>
      </c>
      <c r="O2" s="5">
        <v>15</v>
      </c>
      <c r="P2" s="5">
        <v>16</v>
      </c>
      <c r="Q2" s="43">
        <v>17</v>
      </c>
      <c r="R2" s="5">
        <v>18</v>
      </c>
      <c r="S2" s="5">
        <v>19</v>
      </c>
      <c r="T2" s="5">
        <v>20</v>
      </c>
      <c r="U2" s="6">
        <v>21</v>
      </c>
      <c r="V2" s="6">
        <v>22</v>
      </c>
      <c r="W2" s="6">
        <v>23</v>
      </c>
      <c r="X2" s="6">
        <v>24</v>
      </c>
      <c r="Y2" s="6">
        <v>25</v>
      </c>
      <c r="Z2" s="6">
        <v>26</v>
      </c>
      <c r="AA2" s="6">
        <v>27</v>
      </c>
      <c r="AB2" s="6">
        <v>28</v>
      </c>
      <c r="AC2" s="6">
        <v>29</v>
      </c>
      <c r="AD2" s="6">
        <v>30</v>
      </c>
      <c r="AE2" s="6">
        <v>31</v>
      </c>
      <c r="AF2" s="6">
        <v>32</v>
      </c>
      <c r="AG2" s="6">
        <v>33</v>
      </c>
      <c r="AH2" s="6">
        <v>34</v>
      </c>
      <c r="AI2" s="6">
        <v>35</v>
      </c>
      <c r="AJ2" s="6">
        <v>36</v>
      </c>
      <c r="AK2" s="6">
        <v>37</v>
      </c>
      <c r="AL2" s="6">
        <v>38</v>
      </c>
      <c r="AM2" s="6">
        <v>39</v>
      </c>
      <c r="AN2" s="6">
        <v>40</v>
      </c>
      <c r="AO2" s="6">
        <v>41</v>
      </c>
      <c r="AP2" s="6">
        <v>42</v>
      </c>
      <c r="AQ2" s="6">
        <v>43</v>
      </c>
      <c r="AR2" s="6">
        <v>44</v>
      </c>
      <c r="AS2" s="63">
        <v>45</v>
      </c>
      <c r="AT2" s="6">
        <v>46</v>
      </c>
      <c r="AU2" s="6">
        <v>47</v>
      </c>
      <c r="AV2" s="6">
        <v>48</v>
      </c>
      <c r="AW2" s="6">
        <v>49</v>
      </c>
      <c r="AX2" s="6">
        <v>50</v>
      </c>
      <c r="AY2" s="6">
        <v>51</v>
      </c>
      <c r="AZ2" s="6">
        <v>52</v>
      </c>
      <c r="BA2" s="6">
        <v>53</v>
      </c>
      <c r="BB2" s="72">
        <v>54</v>
      </c>
      <c r="BC2" s="72">
        <v>55</v>
      </c>
      <c r="BD2" s="72">
        <v>56</v>
      </c>
      <c r="BE2" s="72">
        <v>57</v>
      </c>
      <c r="BF2" s="381">
        <v>58</v>
      </c>
      <c r="BG2" s="6">
        <v>59</v>
      </c>
      <c r="BH2" s="6">
        <v>60</v>
      </c>
      <c r="BI2" s="6">
        <v>61</v>
      </c>
      <c r="BJ2" s="6">
        <v>62</v>
      </c>
      <c r="BK2" s="6">
        <v>63</v>
      </c>
      <c r="BL2" s="6">
        <v>64</v>
      </c>
      <c r="BM2" s="6">
        <v>65</v>
      </c>
      <c r="BN2" s="6">
        <v>66</v>
      </c>
      <c r="BO2" s="6">
        <v>67</v>
      </c>
      <c r="BP2" s="6">
        <v>68</v>
      </c>
      <c r="BQ2" s="6">
        <v>69</v>
      </c>
      <c r="BR2" s="6">
        <v>70</v>
      </c>
      <c r="BS2" s="6">
        <v>71</v>
      </c>
      <c r="BT2" s="6">
        <v>72</v>
      </c>
      <c r="BU2" s="6">
        <v>73</v>
      </c>
      <c r="BV2" s="6">
        <v>74</v>
      </c>
      <c r="BW2" s="6">
        <v>75</v>
      </c>
      <c r="BX2" s="6">
        <v>76</v>
      </c>
      <c r="BY2" s="6">
        <v>77</v>
      </c>
      <c r="BZ2" s="6">
        <v>78</v>
      </c>
      <c r="CA2" s="6">
        <v>79</v>
      </c>
      <c r="CC2" s="18" t="s">
        <v>208</v>
      </c>
      <c r="CD2" s="18">
        <v>1</v>
      </c>
      <c r="CE2" s="19" t="s">
        <v>102</v>
      </c>
      <c r="CF2" s="20" t="s">
        <v>103</v>
      </c>
      <c r="CH2" s="47" t="s">
        <v>297</v>
      </c>
      <c r="CI2" s="48" t="s">
        <v>103</v>
      </c>
    </row>
    <row r="3" spans="1:87" ht="30" customHeight="1" x14ac:dyDescent="0.4">
      <c r="A3" s="5"/>
      <c r="B3" s="5"/>
      <c r="C3" s="5"/>
      <c r="D3" s="5"/>
      <c r="E3" s="5"/>
      <c r="F3" s="5"/>
      <c r="G3" s="5"/>
      <c r="H3" s="5"/>
      <c r="I3" s="5"/>
      <c r="J3" s="5"/>
      <c r="K3" s="5"/>
      <c r="L3" s="5"/>
      <c r="M3" s="5"/>
      <c r="N3" s="1339" t="s">
        <v>159</v>
      </c>
      <c r="O3" s="1340"/>
      <c r="P3" s="1340"/>
      <c r="Q3" s="1341"/>
      <c r="R3" s="1342" t="s">
        <v>238</v>
      </c>
      <c r="S3" s="1343" t="s">
        <v>1</v>
      </c>
      <c r="T3" s="1344" t="s">
        <v>604</v>
      </c>
      <c r="U3" s="1333" t="s">
        <v>2</v>
      </c>
      <c r="V3" s="1333" t="s">
        <v>136</v>
      </c>
      <c r="W3" s="1334" t="s">
        <v>99</v>
      </c>
      <c r="X3" s="1335" t="s">
        <v>398</v>
      </c>
      <c r="Y3" s="1319" t="s">
        <v>137</v>
      </c>
      <c r="Z3" s="1320"/>
      <c r="AA3" s="1320"/>
      <c r="AB3" s="1320"/>
      <c r="AC3" s="1320"/>
      <c r="AD3" s="1321"/>
      <c r="AE3" s="1337" t="s">
        <v>142</v>
      </c>
      <c r="AF3" s="1319" t="s">
        <v>171</v>
      </c>
      <c r="AG3" s="1320"/>
      <c r="AH3" s="1320"/>
      <c r="AI3" s="1320"/>
      <c r="AJ3" s="1320"/>
      <c r="AK3" s="1320"/>
      <c r="AL3" s="1321"/>
      <c r="AM3" s="1319" t="s">
        <v>147</v>
      </c>
      <c r="AN3" s="1320"/>
      <c r="AO3" s="1320"/>
      <c r="AP3" s="1320"/>
      <c r="AQ3" s="1320"/>
      <c r="AR3" s="1321"/>
      <c r="AS3" s="1322" t="s">
        <v>223</v>
      </c>
      <c r="AT3" s="1323" t="s">
        <v>617</v>
      </c>
      <c r="AU3" s="1325" t="s">
        <v>172</v>
      </c>
      <c r="AV3" s="1326"/>
      <c r="AW3" s="1326"/>
      <c r="AX3" s="1326"/>
      <c r="AY3" s="1326"/>
      <c r="AZ3" s="1326"/>
      <c r="BA3" s="1327"/>
      <c r="BB3" s="1328" t="s">
        <v>182</v>
      </c>
      <c r="BC3" s="1329"/>
      <c r="BD3" s="1329"/>
      <c r="BE3" s="1329"/>
      <c r="BF3" s="1330"/>
      <c r="BG3" s="1331" t="s">
        <v>183</v>
      </c>
      <c r="BH3" s="1332"/>
      <c r="BK3" s="1311" t="s">
        <v>216</v>
      </c>
      <c r="BL3" s="1312"/>
      <c r="BM3" s="1313" t="s">
        <v>242</v>
      </c>
      <c r="BN3" s="1313" t="s">
        <v>350</v>
      </c>
      <c r="BO3" s="1314" t="s">
        <v>376</v>
      </c>
      <c r="BP3" s="1315"/>
      <c r="BQ3" s="1315"/>
      <c r="BR3" s="1315"/>
      <c r="BS3" s="1315"/>
      <c r="BT3" s="1315"/>
      <c r="BU3" s="1315"/>
      <c r="BV3" s="1315"/>
      <c r="BW3" s="1316"/>
      <c r="BX3" s="1317" t="s">
        <v>384</v>
      </c>
      <c r="BY3" s="1305" t="s">
        <v>385</v>
      </c>
      <c r="BZ3" s="1305" t="s">
        <v>386</v>
      </c>
      <c r="CA3" s="1305" t="s">
        <v>606</v>
      </c>
      <c r="CC3" s="18" t="s">
        <v>209</v>
      </c>
      <c r="CD3" s="18">
        <v>2</v>
      </c>
      <c r="CE3" s="19" t="s">
        <v>105</v>
      </c>
      <c r="CF3" s="20" t="s">
        <v>106</v>
      </c>
      <c r="CH3" s="47" t="s">
        <v>298</v>
      </c>
      <c r="CI3" s="48" t="s">
        <v>106</v>
      </c>
    </row>
    <row r="4" spans="1:87" s="91" customFormat="1" ht="50.25" customHeight="1" x14ac:dyDescent="0.15">
      <c r="A4" s="90" t="s">
        <v>3</v>
      </c>
      <c r="B4" s="1307" t="s">
        <v>4</v>
      </c>
      <c r="C4" s="1308"/>
      <c r="D4" s="1308"/>
      <c r="E4" s="1309"/>
      <c r="F4" s="89" t="s">
        <v>5</v>
      </c>
      <c r="G4" s="89" t="s">
        <v>6</v>
      </c>
      <c r="H4" s="89"/>
      <c r="I4" s="89" t="s">
        <v>7</v>
      </c>
      <c r="J4" s="90" t="s">
        <v>8</v>
      </c>
      <c r="K4" s="90" t="s">
        <v>9</v>
      </c>
      <c r="L4" s="90" t="s">
        <v>10</v>
      </c>
      <c r="M4" s="91" t="s">
        <v>11</v>
      </c>
      <c r="N4" s="92" t="s">
        <v>155</v>
      </c>
      <c r="O4" s="93" t="s">
        <v>156</v>
      </c>
      <c r="P4" s="93" t="s">
        <v>157</v>
      </c>
      <c r="Q4" s="94" t="s">
        <v>158</v>
      </c>
      <c r="R4" s="1342"/>
      <c r="S4" s="1343"/>
      <c r="T4" s="1345"/>
      <c r="U4" s="1333"/>
      <c r="V4" s="1333"/>
      <c r="W4" s="1334"/>
      <c r="X4" s="1336"/>
      <c r="Y4" s="95" t="s">
        <v>138</v>
      </c>
      <c r="Z4" s="96" t="s">
        <v>139</v>
      </c>
      <c r="AA4" s="96" t="s">
        <v>140</v>
      </c>
      <c r="AB4" s="96" t="s">
        <v>141</v>
      </c>
      <c r="AC4" s="97" t="s">
        <v>316</v>
      </c>
      <c r="AD4" s="117" t="s">
        <v>5</v>
      </c>
      <c r="AE4" s="1337"/>
      <c r="AF4" s="95" t="s">
        <v>138</v>
      </c>
      <c r="AG4" s="96" t="s">
        <v>139</v>
      </c>
      <c r="AH4" s="96" t="s">
        <v>140</v>
      </c>
      <c r="AI4" s="96" t="s">
        <v>141</v>
      </c>
      <c r="AJ4" s="97" t="s">
        <v>5</v>
      </c>
      <c r="AK4" s="97" t="s">
        <v>316</v>
      </c>
      <c r="AL4" s="98" t="s">
        <v>145</v>
      </c>
      <c r="AM4" s="99" t="s">
        <v>148</v>
      </c>
      <c r="AN4" s="100" t="s">
        <v>149</v>
      </c>
      <c r="AO4" s="100" t="s">
        <v>150</v>
      </c>
      <c r="AP4" s="100" t="s">
        <v>151</v>
      </c>
      <c r="AQ4" s="91" t="s">
        <v>152</v>
      </c>
      <c r="AR4" s="98" t="s">
        <v>153</v>
      </c>
      <c r="AS4" s="1322"/>
      <c r="AT4" s="1324"/>
      <c r="AU4" s="95" t="s">
        <v>138</v>
      </c>
      <c r="AV4" s="96" t="s">
        <v>139</v>
      </c>
      <c r="AW4" s="96" t="s">
        <v>140</v>
      </c>
      <c r="AX4" s="96" t="s">
        <v>141</v>
      </c>
      <c r="AY4" s="97" t="s">
        <v>5</v>
      </c>
      <c r="AZ4" s="97" t="s">
        <v>316</v>
      </c>
      <c r="BA4" s="98" t="s">
        <v>145</v>
      </c>
      <c r="BB4" s="101" t="s">
        <v>273</v>
      </c>
      <c r="BC4" s="102" t="s">
        <v>178</v>
      </c>
      <c r="BD4" s="102" t="s">
        <v>179</v>
      </c>
      <c r="BE4" s="102" t="s">
        <v>180</v>
      </c>
      <c r="BF4" s="103" t="s">
        <v>181</v>
      </c>
      <c r="BG4" s="104" t="s">
        <v>5</v>
      </c>
      <c r="BH4" s="105" t="s">
        <v>184</v>
      </c>
      <c r="BI4" s="91" t="s">
        <v>201</v>
      </c>
      <c r="BJ4" s="106" t="s">
        <v>207</v>
      </c>
      <c r="BK4" s="107" t="s">
        <v>219</v>
      </c>
      <c r="BL4" s="108" t="s">
        <v>184</v>
      </c>
      <c r="BM4" s="1313"/>
      <c r="BN4" s="1313"/>
      <c r="BO4" s="55" t="s">
        <v>348</v>
      </c>
      <c r="BP4" s="55" t="s">
        <v>372</v>
      </c>
      <c r="BQ4" s="57" t="s">
        <v>586</v>
      </c>
      <c r="BR4" s="55" t="s">
        <v>587</v>
      </c>
      <c r="BS4" s="55" t="s">
        <v>588</v>
      </c>
      <c r="BT4" s="55" t="s">
        <v>589</v>
      </c>
      <c r="BU4" s="55" t="s">
        <v>590</v>
      </c>
      <c r="BV4" s="55" t="s">
        <v>591</v>
      </c>
      <c r="BW4" s="55" t="s">
        <v>373</v>
      </c>
      <c r="BX4" s="1318"/>
      <c r="BY4" s="1306"/>
      <c r="BZ4" s="1306"/>
      <c r="CA4" s="1306"/>
      <c r="CB4" s="109"/>
      <c r="CC4" s="110" t="s">
        <v>210</v>
      </c>
      <c r="CD4" s="110">
        <v>3</v>
      </c>
      <c r="CE4" s="111" t="s">
        <v>107</v>
      </c>
      <c r="CF4" s="112" t="s">
        <v>108</v>
      </c>
      <c r="CH4" s="113" t="s">
        <v>299</v>
      </c>
      <c r="CI4" s="114" t="s">
        <v>108</v>
      </c>
    </row>
    <row r="5" spans="1:87" x14ac:dyDescent="0.35">
      <c r="A5" s="7">
        <v>1074</v>
      </c>
      <c r="B5" s="13" t="s">
        <v>68</v>
      </c>
      <c r="C5" s="13" t="s">
        <v>69</v>
      </c>
      <c r="D5" s="13" t="s">
        <v>50</v>
      </c>
      <c r="E5" s="13" t="s">
        <v>70</v>
      </c>
      <c r="F5" s="14">
        <v>4257359</v>
      </c>
      <c r="G5" s="8">
        <f t="shared" ref="G5:G36" si="0">IF(H5=0,0,IF(H5=1,1,11-H5))</f>
        <v>7</v>
      </c>
      <c r="H5" s="9">
        <f t="shared" ref="H5:H36" si="1">MOD((VALUE(MID(TEXT(F5,"000000000000000"),15,1))*3+VALUE(MID(TEXT(F5,"000000000000000"),14,1))*7+VALUE(MID(TEXT(F5,"000000000000000"),13,1))*13+VALUE(MID(TEXT(F5,"000000000000000"),12,1))*17+VALUE(MID(TEXT(F5,"000000000000000"),11,1))*19+VALUE(MID(TEXT(F5,"000000000000000"),10,1))*23+VALUE(MID(TEXT(F5,"000000000000000"),9,1))*29+VALUE(MID(TEXT(F5,"000000000000000"),8,1))*37+VALUE(MID(TEXT(F5,"000000000000000"),7,1))*41+VALUE(MID(TEXT(F5,"000000000000000"),6,1))*43+VALUE(MID(TEXT(F5,"000000000000000"),5,1))*47+VALUE(MID(TEXT(F5,"000000000000000"),4,1))*53+VALUE(MID(TEXT(F5,"000000000000000"),3,1))*59+VALUE(MID(TEXT(F5,"000000000000000"),2,1))*67+VALUE(MID(TEXT(F5,"000000000000000"),1,1))*71),11)</f>
        <v>4</v>
      </c>
      <c r="I5" s="10">
        <f t="shared" ref="I5:I36" si="2">ROUND((((F5/100)-INT(F5/100))*100),0)</f>
        <v>59</v>
      </c>
      <c r="J5" s="10">
        <f t="shared" ref="J5:J36" si="3">ROUND((((F5/10)-INT(F5/10))*10),0)</f>
        <v>9</v>
      </c>
      <c r="K5" s="11" t="s">
        <v>12</v>
      </c>
      <c r="L5" s="11" t="s">
        <v>23</v>
      </c>
      <c r="M5" s="1" t="s">
        <v>12</v>
      </c>
      <c r="N5" s="26"/>
      <c r="P5" s="27"/>
      <c r="Q5" s="44"/>
      <c r="U5" s="52">
        <v>4773</v>
      </c>
      <c r="V5" s="1">
        <v>7874010</v>
      </c>
      <c r="W5" s="49" t="s">
        <v>121</v>
      </c>
      <c r="X5" s="50" t="s">
        <v>209</v>
      </c>
      <c r="Y5" s="397" t="str">
        <f>+D5</f>
        <v xml:space="preserve">ESPINDOLA </v>
      </c>
      <c r="Z5" s="3" t="str">
        <f>+E5</f>
        <v>PINZON</v>
      </c>
      <c r="AA5" s="3" t="str">
        <f>+B5</f>
        <v>JUAN</v>
      </c>
      <c r="AB5" s="3" t="str">
        <f>+C5</f>
        <v>ARQUIMEDES</v>
      </c>
      <c r="AC5" s="4">
        <f t="shared" ref="AC5:AC18" si="4">+A5</f>
        <v>1074</v>
      </c>
      <c r="AD5" s="28">
        <f t="shared" ref="AD5:AD10" si="5">+F5</f>
        <v>4257359</v>
      </c>
      <c r="AE5" s="1" t="s">
        <v>23</v>
      </c>
      <c r="AF5" s="21"/>
      <c r="AL5" s="25"/>
      <c r="AM5" s="29"/>
      <c r="AR5" s="22"/>
      <c r="AT5" s="322"/>
      <c r="AU5" s="21"/>
      <c r="AY5" s="4"/>
      <c r="AZ5" s="4"/>
      <c r="BA5" s="25"/>
      <c r="BB5" s="73" t="s">
        <v>197</v>
      </c>
      <c r="BC5" s="71" t="s">
        <v>192</v>
      </c>
      <c r="BD5" s="71" t="s">
        <v>187</v>
      </c>
      <c r="BE5" s="71" t="s">
        <v>192</v>
      </c>
      <c r="BF5" s="74" t="s">
        <v>452</v>
      </c>
      <c r="BG5" s="32"/>
      <c r="BH5" s="31"/>
      <c r="BK5" s="121"/>
      <c r="BL5" s="122"/>
      <c r="BM5" s="125">
        <v>42805</v>
      </c>
      <c r="BN5" s="125"/>
      <c r="BX5" s="125"/>
      <c r="BY5" s="125"/>
      <c r="BZ5" s="125"/>
      <c r="CA5" s="127" t="s">
        <v>505</v>
      </c>
      <c r="CC5" s="10"/>
      <c r="CD5" s="10"/>
      <c r="CE5" s="19" t="s">
        <v>127</v>
      </c>
      <c r="CF5" s="20">
        <v>39</v>
      </c>
    </row>
    <row r="6" spans="1:87" x14ac:dyDescent="0.35">
      <c r="A6" s="7">
        <v>1126</v>
      </c>
      <c r="B6" s="3" t="s">
        <v>52</v>
      </c>
      <c r="C6" s="3" t="s">
        <v>177</v>
      </c>
      <c r="D6" s="3" t="s">
        <v>175</v>
      </c>
      <c r="E6" s="3" t="s">
        <v>176</v>
      </c>
      <c r="F6" s="4">
        <v>41548938</v>
      </c>
      <c r="G6" s="8">
        <f t="shared" si="0"/>
        <v>5</v>
      </c>
      <c r="H6" s="9">
        <f t="shared" si="1"/>
        <v>6</v>
      </c>
      <c r="I6" s="10">
        <f t="shared" si="2"/>
        <v>38</v>
      </c>
      <c r="J6" s="10">
        <f t="shared" si="3"/>
        <v>8</v>
      </c>
      <c r="K6" s="11" t="s">
        <v>12</v>
      </c>
      <c r="L6" s="11" t="s">
        <v>23</v>
      </c>
      <c r="M6" s="1" t="s">
        <v>12</v>
      </c>
      <c r="N6" s="26"/>
      <c r="P6" s="27"/>
      <c r="Q6" s="44"/>
      <c r="U6" s="33">
        <v>10</v>
      </c>
      <c r="W6" s="49" t="s">
        <v>206</v>
      </c>
      <c r="X6" s="50" t="s">
        <v>209</v>
      </c>
      <c r="Y6" s="21" t="str">
        <f>+C6</f>
        <v>MYRIAM</v>
      </c>
      <c r="Z6" s="3" t="str">
        <f>+B6</f>
        <v>ESPERANZA</v>
      </c>
      <c r="AA6" s="3" t="str">
        <f>+D6</f>
        <v>ORJUELA</v>
      </c>
      <c r="AB6" s="3" t="str">
        <f>+E6</f>
        <v>DE HUSSERL</v>
      </c>
      <c r="AC6" s="4">
        <f t="shared" si="4"/>
        <v>1126</v>
      </c>
      <c r="AD6" s="28">
        <f t="shared" si="5"/>
        <v>41548938</v>
      </c>
      <c r="AE6" s="1" t="s">
        <v>23</v>
      </c>
      <c r="AF6" s="21"/>
      <c r="AL6" s="25"/>
      <c r="AM6" s="29"/>
      <c r="AR6" s="22"/>
      <c r="AS6" s="66"/>
      <c r="AT6" s="322" t="s">
        <v>251</v>
      </c>
      <c r="AU6" s="21"/>
      <c r="AY6" s="4"/>
      <c r="AZ6" s="4"/>
      <c r="BA6" s="25"/>
      <c r="BB6" s="76" t="s">
        <v>539</v>
      </c>
      <c r="BF6" s="74" t="s">
        <v>397</v>
      </c>
      <c r="BG6" s="32"/>
      <c r="BH6" s="31"/>
      <c r="BJ6" s="35"/>
      <c r="BK6" s="119"/>
      <c r="BL6" s="120"/>
      <c r="BM6" s="125">
        <v>42805</v>
      </c>
      <c r="BN6" s="125"/>
      <c r="BX6" s="125"/>
      <c r="BY6" s="125"/>
      <c r="BZ6" s="125"/>
      <c r="CA6" s="127" t="s">
        <v>504</v>
      </c>
      <c r="CC6" s="10"/>
      <c r="CD6" s="10"/>
      <c r="CE6" s="19" t="s">
        <v>128</v>
      </c>
      <c r="CF6" s="19">
        <v>40</v>
      </c>
    </row>
    <row r="7" spans="1:87" x14ac:dyDescent="0.35">
      <c r="A7" s="264">
        <v>1065</v>
      </c>
      <c r="B7" s="290" t="s">
        <v>56</v>
      </c>
      <c r="C7" s="290" t="s">
        <v>154</v>
      </c>
      <c r="D7" s="290" t="s">
        <v>29</v>
      </c>
      <c r="E7" s="290" t="s">
        <v>57</v>
      </c>
      <c r="F7" s="291">
        <v>17151805</v>
      </c>
      <c r="G7" s="266">
        <f t="shared" si="0"/>
        <v>1</v>
      </c>
      <c r="H7" s="267">
        <f t="shared" si="1"/>
        <v>10</v>
      </c>
      <c r="I7" s="268">
        <f t="shared" si="2"/>
        <v>5</v>
      </c>
      <c r="J7" s="268">
        <f t="shared" si="3"/>
        <v>5</v>
      </c>
      <c r="K7" s="269" t="s">
        <v>12</v>
      </c>
      <c r="L7" s="269" t="s">
        <v>23</v>
      </c>
      <c r="M7" s="270" t="s">
        <v>12</v>
      </c>
      <c r="N7" s="292"/>
      <c r="O7" s="265"/>
      <c r="P7" s="293"/>
      <c r="Q7" s="294"/>
      <c r="R7" s="265"/>
      <c r="S7" s="265"/>
      <c r="T7" s="265"/>
      <c r="U7" s="295">
        <v>90</v>
      </c>
      <c r="V7" s="270">
        <v>6227106</v>
      </c>
      <c r="W7" s="272" t="s">
        <v>206</v>
      </c>
      <c r="X7" s="272" t="s">
        <v>208</v>
      </c>
      <c r="Y7" s="273" t="str">
        <f t="shared" ref="Y7:Z10" si="6">+D7</f>
        <v>SUAREZ</v>
      </c>
      <c r="Z7" s="265" t="str">
        <f t="shared" si="6"/>
        <v>GUERRERO</v>
      </c>
      <c r="AA7" s="265" t="str">
        <f t="shared" ref="AA7:AB10" si="7">+B7</f>
        <v>HERNANDO</v>
      </c>
      <c r="AB7" s="265" t="str">
        <f t="shared" si="7"/>
        <v xml:space="preserve"> </v>
      </c>
      <c r="AC7" s="274">
        <f t="shared" si="4"/>
        <v>1065</v>
      </c>
      <c r="AD7" s="275">
        <f t="shared" si="5"/>
        <v>17151805</v>
      </c>
      <c r="AE7" s="270" t="s">
        <v>23</v>
      </c>
      <c r="AF7" s="273"/>
      <c r="AG7" s="265"/>
      <c r="AH7" s="265"/>
      <c r="AI7" s="265"/>
      <c r="AJ7" s="274"/>
      <c r="AK7" s="274"/>
      <c r="AL7" s="296"/>
      <c r="AM7" s="278">
        <v>6810</v>
      </c>
      <c r="AN7" s="274">
        <v>5611</v>
      </c>
      <c r="AO7" s="274">
        <v>3</v>
      </c>
      <c r="AP7" s="274">
        <v>4</v>
      </c>
      <c r="AQ7" s="265" t="s">
        <v>170</v>
      </c>
      <c r="AR7" s="279" t="s">
        <v>23</v>
      </c>
      <c r="AS7" s="297"/>
      <c r="AT7" s="324" t="s">
        <v>18</v>
      </c>
      <c r="AU7" s="273"/>
      <c r="AV7" s="265"/>
      <c r="AW7" s="265"/>
      <c r="AX7" s="265"/>
      <c r="AY7" s="274"/>
      <c r="AZ7" s="274"/>
      <c r="BA7" s="296"/>
      <c r="BB7" s="298" t="s">
        <v>345</v>
      </c>
      <c r="BC7" s="299" t="s">
        <v>18</v>
      </c>
      <c r="BD7" s="299" t="s">
        <v>187</v>
      </c>
      <c r="BE7" s="299" t="s">
        <v>18</v>
      </c>
      <c r="BF7" s="300" t="s">
        <v>286</v>
      </c>
      <c r="BG7" s="301"/>
      <c r="BH7" s="282"/>
      <c r="BI7" s="265"/>
      <c r="BJ7" s="270"/>
      <c r="BK7" s="302" t="s">
        <v>411</v>
      </c>
      <c r="BL7" s="303" t="s">
        <v>412</v>
      </c>
      <c r="BM7" s="286">
        <v>42931</v>
      </c>
      <c r="BN7" s="286"/>
      <c r="BO7" s="288"/>
      <c r="BP7" s="288"/>
      <c r="BQ7" s="289"/>
      <c r="BR7" s="288"/>
      <c r="BS7" s="288"/>
      <c r="BT7" s="288"/>
      <c r="BU7" s="288"/>
      <c r="BV7" s="288"/>
      <c r="BW7" s="288"/>
      <c r="BX7" s="286"/>
      <c r="BY7" s="286"/>
      <c r="BZ7" s="286"/>
      <c r="CA7" s="379">
        <v>1929188000</v>
      </c>
      <c r="CC7" s="10"/>
      <c r="CD7" s="10"/>
      <c r="CE7" s="19" t="s">
        <v>129</v>
      </c>
      <c r="CF7" s="19">
        <v>41</v>
      </c>
    </row>
    <row r="8" spans="1:87" x14ac:dyDescent="0.35">
      <c r="A8" s="194">
        <v>1149</v>
      </c>
      <c r="B8" s="39" t="s">
        <v>496</v>
      </c>
      <c r="C8" s="39" t="s">
        <v>495</v>
      </c>
      <c r="D8" s="39" t="s">
        <v>497</v>
      </c>
      <c r="E8" s="39" t="s">
        <v>494</v>
      </c>
      <c r="F8" s="201">
        <v>79945535</v>
      </c>
      <c r="G8" s="211">
        <f t="shared" si="0"/>
        <v>1</v>
      </c>
      <c r="H8" s="212">
        <f t="shared" si="1"/>
        <v>10</v>
      </c>
      <c r="I8" s="213">
        <f t="shared" si="2"/>
        <v>35</v>
      </c>
      <c r="J8" s="213">
        <f t="shared" si="3"/>
        <v>5</v>
      </c>
      <c r="K8" s="214" t="s">
        <v>12</v>
      </c>
      <c r="L8" s="214" t="s">
        <v>23</v>
      </c>
      <c r="M8" s="195" t="s">
        <v>12</v>
      </c>
      <c r="N8" s="196"/>
      <c r="O8" s="39"/>
      <c r="P8" s="197"/>
      <c r="Q8" s="198"/>
      <c r="R8" s="39"/>
      <c r="S8" s="39"/>
      <c r="T8" s="39"/>
      <c r="U8" s="215">
        <v>10</v>
      </c>
      <c r="V8" s="195"/>
      <c r="W8" s="199" t="s">
        <v>206</v>
      </c>
      <c r="X8" s="199" t="s">
        <v>209</v>
      </c>
      <c r="Y8" s="200" t="str">
        <f t="shared" si="6"/>
        <v>GREWE</v>
      </c>
      <c r="Z8" s="39" t="str">
        <f t="shared" si="6"/>
        <v>GOULD</v>
      </c>
      <c r="AA8" s="39" t="str">
        <f t="shared" si="7"/>
        <v xml:space="preserve">MARK </v>
      </c>
      <c r="AB8" s="39" t="str">
        <f t="shared" si="7"/>
        <v>ANDREAS</v>
      </c>
      <c r="AC8" s="201">
        <f t="shared" si="4"/>
        <v>1149</v>
      </c>
      <c r="AD8" s="202">
        <f t="shared" si="5"/>
        <v>79945535</v>
      </c>
      <c r="AE8" s="195" t="s">
        <v>23</v>
      </c>
      <c r="AF8" s="200"/>
      <c r="AG8" s="39"/>
      <c r="AH8" s="39"/>
      <c r="AI8" s="39"/>
      <c r="AJ8" s="201"/>
      <c r="AK8" s="201"/>
      <c r="AL8" s="209"/>
      <c r="AM8" s="203"/>
      <c r="AN8" s="201"/>
      <c r="AO8" s="201"/>
      <c r="AP8" s="201"/>
      <c r="AQ8" s="39"/>
      <c r="AR8" s="204"/>
      <c r="AS8" s="216"/>
      <c r="AT8" s="325" t="s">
        <v>585</v>
      </c>
      <c r="AU8" s="200"/>
      <c r="AV8" s="39"/>
      <c r="AW8" s="39"/>
      <c r="AX8" s="39"/>
      <c r="AY8" s="201"/>
      <c r="AZ8" s="201"/>
      <c r="BA8" s="209"/>
      <c r="BB8" s="217" t="s">
        <v>616</v>
      </c>
      <c r="BC8" s="218"/>
      <c r="BD8" s="218"/>
      <c r="BE8" s="218"/>
      <c r="BF8" s="219" t="s">
        <v>498</v>
      </c>
      <c r="BG8" s="205"/>
      <c r="BH8" s="206"/>
      <c r="BI8" s="39"/>
      <c r="BJ8" s="220"/>
      <c r="BK8" s="221"/>
      <c r="BL8" s="222"/>
      <c r="BM8" s="207">
        <v>43014</v>
      </c>
      <c r="BN8" s="207"/>
      <c r="BO8" s="208"/>
      <c r="BP8" s="208"/>
      <c r="BQ8" s="210"/>
      <c r="BR8" s="208"/>
      <c r="BS8" s="208"/>
      <c r="BT8" s="208"/>
      <c r="BU8" s="208"/>
      <c r="BV8" s="208"/>
      <c r="BW8" s="208"/>
      <c r="BX8" s="207"/>
      <c r="BY8" s="207"/>
      <c r="BZ8" s="207"/>
      <c r="CA8" s="223">
        <v>1012341000</v>
      </c>
      <c r="CC8" s="10"/>
      <c r="CD8" s="10"/>
      <c r="CE8" s="19" t="s">
        <v>132</v>
      </c>
      <c r="CF8" s="19">
        <v>44</v>
      </c>
    </row>
    <row r="9" spans="1:87" x14ac:dyDescent="0.35">
      <c r="A9" s="7">
        <v>1146</v>
      </c>
      <c r="B9" s="3" t="s">
        <v>480</v>
      </c>
      <c r="C9" s="3" t="s">
        <v>154</v>
      </c>
      <c r="D9" s="3" t="s">
        <v>485</v>
      </c>
      <c r="E9" s="3" t="s">
        <v>486</v>
      </c>
      <c r="F9" s="4">
        <v>52008199</v>
      </c>
      <c r="G9" s="8">
        <f t="shared" si="0"/>
        <v>2</v>
      </c>
      <c r="H9" s="9">
        <f t="shared" si="1"/>
        <v>9</v>
      </c>
      <c r="I9" s="10">
        <f t="shared" si="2"/>
        <v>99</v>
      </c>
      <c r="J9" s="10">
        <f t="shared" si="3"/>
        <v>9</v>
      </c>
      <c r="K9" s="11" t="s">
        <v>12</v>
      </c>
      <c r="L9" s="11" t="s">
        <v>23</v>
      </c>
      <c r="M9" s="1" t="s">
        <v>12</v>
      </c>
      <c r="N9" s="26"/>
      <c r="P9" s="27"/>
      <c r="Q9" s="44"/>
      <c r="U9" s="33"/>
      <c r="W9" s="49" t="s">
        <v>206</v>
      </c>
      <c r="X9" s="50" t="s">
        <v>209</v>
      </c>
      <c r="Y9" s="21" t="str">
        <f t="shared" si="6"/>
        <v>Garcia</v>
      </c>
      <c r="Z9" s="3" t="str">
        <f t="shared" si="6"/>
        <v>Veloza</v>
      </c>
      <c r="AA9" s="3" t="str">
        <f t="shared" si="7"/>
        <v>AURORA</v>
      </c>
      <c r="AB9" s="3" t="str">
        <f t="shared" si="7"/>
        <v xml:space="preserve"> </v>
      </c>
      <c r="AC9" s="4">
        <f t="shared" si="4"/>
        <v>1146</v>
      </c>
      <c r="AD9" s="28">
        <f t="shared" si="5"/>
        <v>52008199</v>
      </c>
      <c r="AE9" s="1" t="s">
        <v>23</v>
      </c>
      <c r="AF9" s="21"/>
      <c r="AL9" s="25"/>
      <c r="AM9" s="29"/>
      <c r="AR9" s="22"/>
      <c r="AT9" s="322"/>
      <c r="AU9" s="21"/>
      <c r="AY9" s="4"/>
      <c r="AZ9" s="4"/>
      <c r="BA9" s="25"/>
      <c r="BB9" s="76" t="s">
        <v>484</v>
      </c>
      <c r="BF9" s="74" t="s">
        <v>487</v>
      </c>
      <c r="BG9" s="32"/>
      <c r="BH9" s="31"/>
      <c r="BJ9" s="35"/>
      <c r="BK9" s="119"/>
      <c r="BL9" s="120"/>
      <c r="BM9" s="125">
        <v>43022</v>
      </c>
      <c r="BN9" s="125"/>
      <c r="BX9" s="125"/>
      <c r="BY9" s="125"/>
      <c r="BZ9" s="125"/>
      <c r="CA9" s="127" t="s">
        <v>504</v>
      </c>
      <c r="CC9" s="10"/>
      <c r="CD9" s="10"/>
      <c r="CE9" s="19" t="s">
        <v>133</v>
      </c>
      <c r="CF9" s="19">
        <v>45</v>
      </c>
    </row>
    <row r="10" spans="1:87" x14ac:dyDescent="0.35">
      <c r="A10" s="7">
        <v>1060</v>
      </c>
      <c r="B10" s="13" t="s">
        <v>48</v>
      </c>
      <c r="C10" s="13" t="s">
        <v>49</v>
      </c>
      <c r="D10" s="13" t="s">
        <v>50</v>
      </c>
      <c r="E10" s="13" t="s">
        <v>26</v>
      </c>
      <c r="F10" s="14">
        <v>74320178</v>
      </c>
      <c r="G10" s="8">
        <f t="shared" si="0"/>
        <v>4</v>
      </c>
      <c r="H10" s="9">
        <f t="shared" si="1"/>
        <v>7</v>
      </c>
      <c r="I10" s="10">
        <f t="shared" si="2"/>
        <v>78</v>
      </c>
      <c r="J10" s="10">
        <f t="shared" si="3"/>
        <v>8</v>
      </c>
      <c r="K10" s="1" t="s">
        <v>12</v>
      </c>
      <c r="L10" s="11" t="s">
        <v>23</v>
      </c>
      <c r="M10" s="1" t="s">
        <v>12</v>
      </c>
      <c r="N10" s="26"/>
      <c r="P10" s="27"/>
      <c r="Q10" s="44"/>
      <c r="U10" s="33">
        <v>6920</v>
      </c>
      <c r="V10" s="1">
        <v>2525461</v>
      </c>
      <c r="W10" s="49" t="s">
        <v>206</v>
      </c>
      <c r="X10" s="50" t="s">
        <v>210</v>
      </c>
      <c r="Y10" s="21" t="str">
        <f t="shared" si="6"/>
        <v xml:space="preserve">ESPINDOLA </v>
      </c>
      <c r="Z10" s="3" t="str">
        <f t="shared" si="6"/>
        <v>DIAZ</v>
      </c>
      <c r="AA10" s="3" t="str">
        <f t="shared" si="7"/>
        <v>DOUGLAS</v>
      </c>
      <c r="AB10" s="3" t="str">
        <f t="shared" si="7"/>
        <v>ORLANDO</v>
      </c>
      <c r="AC10" s="4">
        <f t="shared" si="4"/>
        <v>1060</v>
      </c>
      <c r="AD10" s="28">
        <f t="shared" si="5"/>
        <v>74320178</v>
      </c>
      <c r="AE10" s="1" t="s">
        <v>23</v>
      </c>
      <c r="AF10" s="21"/>
      <c r="AL10" s="25"/>
      <c r="AM10" s="29"/>
      <c r="AR10" s="22"/>
      <c r="AS10" s="64" t="s">
        <v>224</v>
      </c>
      <c r="AT10" s="322"/>
      <c r="AU10" s="21"/>
      <c r="AY10" s="4"/>
      <c r="AZ10" s="4"/>
      <c r="BA10" s="25"/>
      <c r="BB10" s="73" t="s">
        <v>191</v>
      </c>
      <c r="BC10" s="71" t="s">
        <v>192</v>
      </c>
      <c r="BD10" s="71" t="s">
        <v>187</v>
      </c>
      <c r="BE10" s="71" t="s">
        <v>192</v>
      </c>
      <c r="BF10" s="74" t="s">
        <v>317</v>
      </c>
      <c r="BG10" s="32"/>
      <c r="BH10" s="31"/>
      <c r="BI10" s="3">
        <v>3112577331</v>
      </c>
      <c r="BK10" s="121"/>
      <c r="BL10" s="122"/>
      <c r="BM10" s="125">
        <v>43085</v>
      </c>
      <c r="BN10" s="125"/>
      <c r="BX10" s="125"/>
      <c r="BY10" s="125"/>
      <c r="BZ10" s="125"/>
      <c r="CA10" s="127" t="s">
        <v>505</v>
      </c>
      <c r="CC10" s="10"/>
      <c r="CD10" s="10"/>
      <c r="CE10" s="19" t="s">
        <v>134</v>
      </c>
      <c r="CF10" s="19">
        <v>46</v>
      </c>
    </row>
    <row r="11" spans="1:87" x14ac:dyDescent="0.35">
      <c r="A11" s="156">
        <v>1069</v>
      </c>
      <c r="B11" s="178" t="s">
        <v>60</v>
      </c>
      <c r="C11" s="178" t="s">
        <v>154</v>
      </c>
      <c r="D11" s="178" t="s">
        <v>25</v>
      </c>
      <c r="E11" s="178" t="s">
        <v>63</v>
      </c>
      <c r="F11" s="179">
        <v>17039783</v>
      </c>
      <c r="G11" s="158">
        <f t="shared" si="0"/>
        <v>1</v>
      </c>
      <c r="H11" s="159">
        <f t="shared" si="1"/>
        <v>1</v>
      </c>
      <c r="I11" s="160">
        <f t="shared" si="2"/>
        <v>83</v>
      </c>
      <c r="J11" s="160">
        <f t="shared" si="3"/>
        <v>3</v>
      </c>
      <c r="K11" s="162" t="s">
        <v>12</v>
      </c>
      <c r="L11" s="161" t="s">
        <v>23</v>
      </c>
      <c r="M11" s="162" t="s">
        <v>12</v>
      </c>
      <c r="N11" s="180"/>
      <c r="O11" s="157"/>
      <c r="P11" s="181"/>
      <c r="Q11" s="182"/>
      <c r="R11" s="157"/>
      <c r="S11" s="157"/>
      <c r="T11" s="157"/>
      <c r="U11" s="183">
        <v>10</v>
      </c>
      <c r="V11" s="162">
        <v>2180908</v>
      </c>
      <c r="W11" s="163" t="s">
        <v>206</v>
      </c>
      <c r="X11" s="163" t="s">
        <v>208</v>
      </c>
      <c r="Y11" s="164" t="s">
        <v>25</v>
      </c>
      <c r="Z11" s="157" t="s">
        <v>63</v>
      </c>
      <c r="AA11" s="157" t="s">
        <v>60</v>
      </c>
      <c r="AB11" s="157" t="s">
        <v>154</v>
      </c>
      <c r="AC11" s="165">
        <f t="shared" si="4"/>
        <v>1069</v>
      </c>
      <c r="AD11" s="166">
        <v>17039783</v>
      </c>
      <c r="AE11" s="162" t="s">
        <v>23</v>
      </c>
      <c r="AF11" s="164"/>
      <c r="AG11" s="157"/>
      <c r="AH11" s="157"/>
      <c r="AI11" s="157"/>
      <c r="AJ11" s="165"/>
      <c r="AK11" s="165"/>
      <c r="AL11" s="184"/>
      <c r="AM11" s="167">
        <v>64991</v>
      </c>
      <c r="AN11" s="165">
        <v>2</v>
      </c>
      <c r="AO11" s="165">
        <v>3</v>
      </c>
      <c r="AP11" s="165">
        <v>4</v>
      </c>
      <c r="AQ11" s="157" t="s">
        <v>166</v>
      </c>
      <c r="AR11" s="168" t="s">
        <v>23</v>
      </c>
      <c r="AS11" s="192" t="s">
        <v>427</v>
      </c>
      <c r="AT11" s="323" t="s">
        <v>619</v>
      </c>
      <c r="AU11" s="164"/>
      <c r="AV11" s="157"/>
      <c r="AW11" s="157"/>
      <c r="AX11" s="157"/>
      <c r="AY11" s="165"/>
      <c r="AZ11" s="165"/>
      <c r="BA11" s="184"/>
      <c r="BB11" s="186" t="s">
        <v>185</v>
      </c>
      <c r="BC11" s="176" t="s">
        <v>186</v>
      </c>
      <c r="BD11" s="176" t="s">
        <v>187</v>
      </c>
      <c r="BE11" s="176" t="s">
        <v>186</v>
      </c>
      <c r="BF11" s="177" t="s">
        <v>213</v>
      </c>
      <c r="BG11" s="187"/>
      <c r="BH11" s="169"/>
      <c r="BI11" s="157"/>
      <c r="BJ11" s="170">
        <v>0</v>
      </c>
      <c r="BK11" s="171"/>
      <c r="BL11" s="172"/>
      <c r="BM11" s="173">
        <v>43085</v>
      </c>
      <c r="BN11" s="173"/>
      <c r="BO11" s="174"/>
      <c r="BP11" s="174"/>
      <c r="BQ11" s="175"/>
      <c r="BR11" s="174"/>
      <c r="BS11" s="174"/>
      <c r="BT11" s="174"/>
      <c r="BU11" s="174"/>
      <c r="BV11" s="174"/>
      <c r="BW11" s="174"/>
      <c r="BX11" s="173"/>
      <c r="BY11" s="173"/>
      <c r="BZ11" s="173"/>
      <c r="CA11" s="190">
        <v>1888799000</v>
      </c>
      <c r="CC11" s="10"/>
      <c r="CD11" s="10"/>
      <c r="CE11" s="19" t="s">
        <v>135</v>
      </c>
      <c r="CF11" s="19">
        <v>47</v>
      </c>
    </row>
    <row r="12" spans="1:87" x14ac:dyDescent="0.35">
      <c r="A12" s="7">
        <v>1095</v>
      </c>
      <c r="B12" s="15" t="s">
        <v>97</v>
      </c>
      <c r="C12" s="13" t="s">
        <v>154</v>
      </c>
      <c r="D12" s="13" t="s">
        <v>34</v>
      </c>
      <c r="E12" s="13" t="s">
        <v>35</v>
      </c>
      <c r="F12" s="14">
        <v>80040644</v>
      </c>
      <c r="G12" s="8">
        <f t="shared" si="0"/>
        <v>5</v>
      </c>
      <c r="H12" s="9">
        <f t="shared" si="1"/>
        <v>6</v>
      </c>
      <c r="I12" s="10">
        <f t="shared" si="2"/>
        <v>44</v>
      </c>
      <c r="J12" s="10">
        <f t="shared" si="3"/>
        <v>4</v>
      </c>
      <c r="K12" s="11" t="s">
        <v>12</v>
      </c>
      <c r="L12" s="11" t="s">
        <v>23</v>
      </c>
      <c r="M12" s="1" t="s">
        <v>12</v>
      </c>
      <c r="N12" s="26"/>
      <c r="P12" s="27"/>
      <c r="Q12" s="44"/>
      <c r="U12" s="52">
        <v>10</v>
      </c>
      <c r="V12" s="1">
        <v>2152501</v>
      </c>
      <c r="W12" s="49" t="s">
        <v>206</v>
      </c>
      <c r="X12" s="50" t="s">
        <v>210</v>
      </c>
      <c r="Y12" s="21" t="str">
        <f>+D12</f>
        <v>CLEVES</v>
      </c>
      <c r="Z12" s="3" t="str">
        <f>+E12</f>
        <v>BAYON</v>
      </c>
      <c r="AA12" s="3" t="str">
        <f>+B12</f>
        <v>SANTIAGO</v>
      </c>
      <c r="AB12" s="3" t="str">
        <f>+C12</f>
        <v xml:space="preserve"> </v>
      </c>
      <c r="AC12" s="4">
        <f t="shared" si="4"/>
        <v>1095</v>
      </c>
      <c r="AD12" s="28">
        <f t="shared" ref="AD12:AD18" si="8">+F12</f>
        <v>80040644</v>
      </c>
      <c r="AE12" s="1" t="s">
        <v>23</v>
      </c>
      <c r="AF12" s="21"/>
      <c r="AL12" s="25"/>
      <c r="AR12" s="22"/>
      <c r="AT12" s="322"/>
      <c r="AU12" s="21"/>
      <c r="AY12" s="4"/>
      <c r="AZ12" s="4"/>
      <c r="BA12" s="25"/>
      <c r="BB12" s="73" t="s">
        <v>254</v>
      </c>
      <c r="BC12" s="71" t="s">
        <v>255</v>
      </c>
      <c r="BD12" s="71" t="s">
        <v>187</v>
      </c>
      <c r="BE12" s="71" t="s">
        <v>256</v>
      </c>
      <c r="BF12" s="74" t="s">
        <v>322</v>
      </c>
      <c r="BG12" s="32"/>
      <c r="BH12" s="31"/>
      <c r="BI12" s="3">
        <v>3153330880</v>
      </c>
      <c r="BK12" s="121"/>
      <c r="BL12" s="122"/>
      <c r="BM12" s="125">
        <v>43141</v>
      </c>
      <c r="BN12" s="125"/>
      <c r="BX12" s="125"/>
      <c r="BY12" s="125"/>
      <c r="BZ12" s="125"/>
      <c r="CA12" s="135">
        <v>1567110000</v>
      </c>
      <c r="CC12" s="3" t="s">
        <v>607</v>
      </c>
    </row>
    <row r="13" spans="1:87" x14ac:dyDescent="0.35">
      <c r="A13" s="7">
        <v>1168</v>
      </c>
      <c r="B13" s="3" t="s">
        <v>244</v>
      </c>
      <c r="C13" s="3" t="s">
        <v>566</v>
      </c>
      <c r="D13" s="3" t="s">
        <v>29</v>
      </c>
      <c r="E13" s="3" t="s">
        <v>513</v>
      </c>
      <c r="F13" s="4">
        <v>80874760</v>
      </c>
      <c r="G13" s="8">
        <f t="shared" si="0"/>
        <v>0</v>
      </c>
      <c r="H13" s="9">
        <f t="shared" si="1"/>
        <v>0</v>
      </c>
      <c r="I13" s="10">
        <f t="shared" si="2"/>
        <v>60</v>
      </c>
      <c r="J13" s="10">
        <f t="shared" si="3"/>
        <v>0</v>
      </c>
      <c r="K13" s="11" t="s">
        <v>12</v>
      </c>
      <c r="L13" s="11" t="s">
        <v>23</v>
      </c>
      <c r="M13" s="1" t="s">
        <v>12</v>
      </c>
      <c r="N13" s="26"/>
      <c r="P13" s="27"/>
      <c r="Q13" s="44"/>
      <c r="U13" s="33"/>
      <c r="W13" s="49" t="s">
        <v>206</v>
      </c>
      <c r="X13" s="50" t="s">
        <v>209</v>
      </c>
      <c r="Y13" s="21" t="str">
        <f t="shared" ref="Y13:Y26" si="9">+D13</f>
        <v>SUAREZ</v>
      </c>
      <c r="AA13" s="3" t="str">
        <f t="shared" ref="AA13:AA18" si="10">+B13</f>
        <v xml:space="preserve">JUAN </v>
      </c>
      <c r="AC13" s="4">
        <f t="shared" si="4"/>
        <v>1168</v>
      </c>
      <c r="AD13" s="28">
        <f t="shared" si="8"/>
        <v>80874760</v>
      </c>
      <c r="AE13" s="1" t="s">
        <v>23</v>
      </c>
      <c r="AF13" s="21"/>
      <c r="AL13" s="25"/>
      <c r="AM13" s="29"/>
      <c r="AR13" s="22"/>
      <c r="AS13" s="78"/>
      <c r="AT13" s="322" t="s">
        <v>251</v>
      </c>
      <c r="AU13" s="21"/>
      <c r="AY13" s="4"/>
      <c r="AZ13" s="4"/>
      <c r="BA13" s="25"/>
      <c r="BB13" s="403" t="s">
        <v>514</v>
      </c>
      <c r="BC13" s="132"/>
      <c r="BD13" s="130"/>
      <c r="BE13" s="130"/>
      <c r="BF13" s="406" t="s">
        <v>479</v>
      </c>
      <c r="BG13" s="32"/>
      <c r="BH13" s="31"/>
      <c r="BJ13" s="35"/>
      <c r="BK13" s="119"/>
      <c r="BL13" s="120"/>
      <c r="BM13" s="125">
        <v>43156</v>
      </c>
      <c r="BN13" s="125"/>
      <c r="BX13" s="125"/>
      <c r="BY13" s="125"/>
      <c r="BZ13" s="125"/>
      <c r="CA13" s="127" t="s">
        <v>505</v>
      </c>
    </row>
    <row r="14" spans="1:87" x14ac:dyDescent="0.35">
      <c r="A14" s="7">
        <v>1091</v>
      </c>
      <c r="B14" s="13" t="s">
        <v>92</v>
      </c>
      <c r="C14" s="13" t="s">
        <v>20</v>
      </c>
      <c r="D14" s="13" t="s">
        <v>94</v>
      </c>
      <c r="E14" s="13" t="s">
        <v>95</v>
      </c>
      <c r="F14" s="14">
        <v>63303280</v>
      </c>
      <c r="G14" s="8">
        <f t="shared" si="0"/>
        <v>6</v>
      </c>
      <c r="H14" s="9">
        <f t="shared" si="1"/>
        <v>5</v>
      </c>
      <c r="I14" s="10">
        <f t="shared" si="2"/>
        <v>80</v>
      </c>
      <c r="J14" s="10">
        <f t="shared" si="3"/>
        <v>0</v>
      </c>
      <c r="K14" s="1" t="s">
        <v>12</v>
      </c>
      <c r="L14" s="11" t="s">
        <v>23</v>
      </c>
      <c r="M14" s="1" t="s">
        <v>12</v>
      </c>
      <c r="N14" s="26"/>
      <c r="P14" s="27"/>
      <c r="Q14" s="44"/>
      <c r="U14" s="52">
        <v>10</v>
      </c>
      <c r="V14" s="1">
        <v>2561752</v>
      </c>
      <c r="W14" s="49" t="s">
        <v>206</v>
      </c>
      <c r="X14" s="50" t="s">
        <v>210</v>
      </c>
      <c r="Y14" s="21" t="str">
        <f t="shared" si="9"/>
        <v xml:space="preserve">DELGADO </v>
      </c>
      <c r="Z14" s="3" t="str">
        <f>+E14</f>
        <v>OROZCO</v>
      </c>
      <c r="AA14" s="3" t="str">
        <f t="shared" si="10"/>
        <v>OLGA</v>
      </c>
      <c r="AB14" s="3" t="str">
        <f>+C14</f>
        <v>LUCIA</v>
      </c>
      <c r="AC14" s="4">
        <f t="shared" si="4"/>
        <v>1091</v>
      </c>
      <c r="AD14" s="28">
        <f t="shared" si="8"/>
        <v>63303280</v>
      </c>
      <c r="AE14" s="1" t="s">
        <v>23</v>
      </c>
      <c r="AF14" s="21"/>
      <c r="AL14" s="25"/>
      <c r="AM14" s="29"/>
      <c r="AR14" s="22"/>
      <c r="AT14" s="322"/>
      <c r="AU14" s="21"/>
      <c r="AY14" s="4"/>
      <c r="AZ14" s="4"/>
      <c r="BA14" s="25"/>
      <c r="BB14" s="134" t="s">
        <v>605</v>
      </c>
      <c r="BC14" s="71" t="s">
        <v>188</v>
      </c>
      <c r="BD14" s="71" t="s">
        <v>187</v>
      </c>
      <c r="BE14" s="71" t="s">
        <v>188</v>
      </c>
      <c r="BF14" s="74" t="s">
        <v>321</v>
      </c>
      <c r="BG14" s="32"/>
      <c r="BH14" s="31"/>
      <c r="BK14" s="121"/>
      <c r="BL14" s="122"/>
      <c r="BM14" s="125">
        <v>43173</v>
      </c>
      <c r="BN14" s="125"/>
      <c r="BX14" s="125"/>
      <c r="BY14" s="125"/>
      <c r="BZ14" s="125"/>
      <c r="CA14" s="127">
        <v>216853000</v>
      </c>
    </row>
    <row r="15" spans="1:87" x14ac:dyDescent="0.35">
      <c r="A15" s="264">
        <v>1085</v>
      </c>
      <c r="B15" s="290" t="s">
        <v>76</v>
      </c>
      <c r="C15" s="290" t="s">
        <v>59</v>
      </c>
      <c r="D15" s="290" t="s">
        <v>30</v>
      </c>
      <c r="E15" s="290" t="s">
        <v>87</v>
      </c>
      <c r="F15" s="291">
        <v>41460700</v>
      </c>
      <c r="G15" s="266">
        <f t="shared" si="0"/>
        <v>1</v>
      </c>
      <c r="H15" s="267">
        <f t="shared" si="1"/>
        <v>1</v>
      </c>
      <c r="I15" s="268">
        <f t="shared" si="2"/>
        <v>0</v>
      </c>
      <c r="J15" s="268">
        <f t="shared" si="3"/>
        <v>0</v>
      </c>
      <c r="K15" s="270" t="s">
        <v>12</v>
      </c>
      <c r="L15" s="269" t="s">
        <v>23</v>
      </c>
      <c r="M15" s="270" t="s">
        <v>12</v>
      </c>
      <c r="N15" s="292">
        <v>1825054</v>
      </c>
      <c r="O15" s="265"/>
      <c r="P15" s="293"/>
      <c r="Q15" s="294" t="s">
        <v>214</v>
      </c>
      <c r="R15" s="265"/>
      <c r="S15" s="265"/>
      <c r="T15" s="265"/>
      <c r="U15" s="295">
        <v>5611</v>
      </c>
      <c r="V15" s="270">
        <v>6230748</v>
      </c>
      <c r="W15" s="272" t="s">
        <v>206</v>
      </c>
      <c r="X15" s="272" t="s">
        <v>209</v>
      </c>
      <c r="Y15" s="273" t="str">
        <f t="shared" si="9"/>
        <v>MONTOYA</v>
      </c>
      <c r="Z15" s="265" t="str">
        <f>+E15</f>
        <v>CARDENAS</v>
      </c>
      <c r="AA15" s="265" t="str">
        <f t="shared" si="10"/>
        <v>MARIA</v>
      </c>
      <c r="AB15" s="265" t="str">
        <f>+C15</f>
        <v>CRISTINA</v>
      </c>
      <c r="AC15" s="274">
        <f t="shared" si="4"/>
        <v>1085</v>
      </c>
      <c r="AD15" s="275">
        <f t="shared" si="8"/>
        <v>41460700</v>
      </c>
      <c r="AE15" s="270" t="s">
        <v>23</v>
      </c>
      <c r="AF15" s="273"/>
      <c r="AG15" s="265"/>
      <c r="AH15" s="265"/>
      <c r="AI15" s="265"/>
      <c r="AJ15" s="274"/>
      <c r="AK15" s="274"/>
      <c r="AL15" s="296"/>
      <c r="AM15" s="278">
        <v>1551</v>
      </c>
      <c r="AN15" s="274">
        <v>2</v>
      </c>
      <c r="AO15" s="274">
        <v>3</v>
      </c>
      <c r="AP15" s="274">
        <v>4</v>
      </c>
      <c r="AQ15" s="265" t="s">
        <v>211</v>
      </c>
      <c r="AR15" s="279" t="s">
        <v>143</v>
      </c>
      <c r="AS15" s="297"/>
      <c r="AT15" s="324" t="s">
        <v>18</v>
      </c>
      <c r="AU15" s="273"/>
      <c r="AV15" s="265"/>
      <c r="AW15" s="265"/>
      <c r="AX15" s="265"/>
      <c r="AY15" s="274"/>
      <c r="AZ15" s="274"/>
      <c r="BA15" s="296"/>
      <c r="BB15" s="298" t="s">
        <v>490</v>
      </c>
      <c r="BC15" s="299" t="s">
        <v>18</v>
      </c>
      <c r="BD15" s="299" t="s">
        <v>187</v>
      </c>
      <c r="BE15" s="299" t="s">
        <v>329</v>
      </c>
      <c r="BF15" s="300" t="s">
        <v>491</v>
      </c>
      <c r="BG15" s="301"/>
      <c r="BH15" s="282"/>
      <c r="BI15" s="265"/>
      <c r="BJ15" s="283">
        <v>1</v>
      </c>
      <c r="BK15" s="302"/>
      <c r="BL15" s="303"/>
      <c r="BM15" s="286">
        <v>43181</v>
      </c>
      <c r="BN15" s="286"/>
      <c r="BO15" s="288"/>
      <c r="BP15" s="288"/>
      <c r="BQ15" s="289"/>
      <c r="BR15" s="288"/>
      <c r="BS15" s="288"/>
      <c r="BT15" s="288"/>
      <c r="BU15" s="288"/>
      <c r="BV15" s="288"/>
      <c r="BW15" s="288"/>
      <c r="BX15" s="286"/>
      <c r="BY15" s="286"/>
      <c r="BZ15" s="286"/>
      <c r="CA15" s="379">
        <v>1726338000</v>
      </c>
    </row>
    <row r="16" spans="1:87" x14ac:dyDescent="0.35">
      <c r="A16" s="136">
        <v>1182</v>
      </c>
      <c r="B16" s="137" t="s">
        <v>92</v>
      </c>
      <c r="C16" s="137" t="s">
        <v>625</v>
      </c>
      <c r="D16" s="137" t="s">
        <v>231</v>
      </c>
      <c r="E16" s="137" t="s">
        <v>98</v>
      </c>
      <c r="F16" s="144">
        <v>39693190</v>
      </c>
      <c r="G16" s="155">
        <f t="shared" si="0"/>
        <v>6</v>
      </c>
      <c r="H16" s="306">
        <f t="shared" si="1"/>
        <v>5</v>
      </c>
      <c r="I16" s="307">
        <f t="shared" si="2"/>
        <v>90</v>
      </c>
      <c r="J16" s="307">
        <f t="shared" si="3"/>
        <v>0</v>
      </c>
      <c r="K16" s="308" t="s">
        <v>12</v>
      </c>
      <c r="L16" s="308" t="s">
        <v>23</v>
      </c>
      <c r="M16" s="138" t="s">
        <v>12</v>
      </c>
      <c r="N16" s="139"/>
      <c r="O16" s="137"/>
      <c r="P16" s="140"/>
      <c r="Q16" s="141"/>
      <c r="R16" s="137"/>
      <c r="S16" s="137"/>
      <c r="T16" s="137"/>
      <c r="U16" s="309">
        <v>8692</v>
      </c>
      <c r="V16" s="138">
        <v>3124573031</v>
      </c>
      <c r="W16" s="142" t="s">
        <v>206</v>
      </c>
      <c r="X16" s="142" t="s">
        <v>209</v>
      </c>
      <c r="Y16" s="143" t="str">
        <f t="shared" si="9"/>
        <v>ARANGO</v>
      </c>
      <c r="Z16" s="137" t="str">
        <f>+E16</f>
        <v>BUITRAGO</v>
      </c>
      <c r="AA16" s="137" t="str">
        <f t="shared" si="10"/>
        <v>OLGA</v>
      </c>
      <c r="AB16" s="137" t="str">
        <f>+C16</f>
        <v>CECILIA</v>
      </c>
      <c r="AC16" s="144">
        <f t="shared" si="4"/>
        <v>1182</v>
      </c>
      <c r="AD16" s="145">
        <f t="shared" si="8"/>
        <v>39693190</v>
      </c>
      <c r="AE16" s="138" t="s">
        <v>23</v>
      </c>
      <c r="AF16" s="143"/>
      <c r="AG16" s="137"/>
      <c r="AH16" s="137"/>
      <c r="AI16" s="137"/>
      <c r="AJ16" s="144"/>
      <c r="AK16" s="144"/>
      <c r="AL16" s="311"/>
      <c r="AM16" s="148"/>
      <c r="AN16" s="144"/>
      <c r="AO16" s="144"/>
      <c r="AP16" s="144"/>
      <c r="AQ16" s="137"/>
      <c r="AR16" s="149"/>
      <c r="AS16" s="312"/>
      <c r="AT16" s="326" t="s">
        <v>618</v>
      </c>
      <c r="AU16" s="146"/>
      <c r="AV16" s="147"/>
      <c r="AW16" s="147"/>
      <c r="AX16" s="147"/>
      <c r="AY16" s="144"/>
      <c r="AZ16" s="144"/>
      <c r="BA16" s="150"/>
      <c r="BB16" s="401" t="s">
        <v>646</v>
      </c>
      <c r="BC16" s="314"/>
      <c r="BD16" s="315"/>
      <c r="BE16" s="315"/>
      <c r="BF16" s="382" t="s">
        <v>641</v>
      </c>
      <c r="BG16" s="151"/>
      <c r="BH16" s="152"/>
      <c r="BI16" s="137"/>
      <c r="BJ16" s="316"/>
      <c r="BK16" s="317"/>
      <c r="BL16" s="318"/>
      <c r="BM16" s="153">
        <v>43187</v>
      </c>
      <c r="BN16" s="153"/>
      <c r="BO16" s="154"/>
      <c r="BP16" s="154"/>
      <c r="BQ16" s="319"/>
      <c r="BR16" s="154"/>
      <c r="BS16" s="154"/>
      <c r="BT16" s="154"/>
      <c r="BU16" s="154"/>
      <c r="BV16" s="154"/>
      <c r="BW16" s="154"/>
      <c r="BX16" s="153"/>
      <c r="BY16" s="153"/>
      <c r="BZ16" s="153"/>
      <c r="CA16" s="320"/>
    </row>
    <row r="17" spans="1:81" x14ac:dyDescent="0.35">
      <c r="A17" s="224">
        <v>1145</v>
      </c>
      <c r="B17" s="225" t="s">
        <v>338</v>
      </c>
      <c r="C17" s="225" t="s">
        <v>154</v>
      </c>
      <c r="D17" s="225" t="s">
        <v>90</v>
      </c>
      <c r="E17" s="225" t="s">
        <v>476</v>
      </c>
      <c r="F17" s="231">
        <v>80505664</v>
      </c>
      <c r="G17" s="251">
        <f t="shared" si="0"/>
        <v>1</v>
      </c>
      <c r="H17" s="252">
        <f t="shared" si="1"/>
        <v>1</v>
      </c>
      <c r="I17" s="253">
        <f t="shared" si="2"/>
        <v>64</v>
      </c>
      <c r="J17" s="253">
        <f t="shared" si="3"/>
        <v>4</v>
      </c>
      <c r="K17" s="254" t="s">
        <v>12</v>
      </c>
      <c r="L17" s="254" t="s">
        <v>23</v>
      </c>
      <c r="M17" s="226" t="s">
        <v>12</v>
      </c>
      <c r="N17" s="227"/>
      <c r="O17" s="225"/>
      <c r="P17" s="228"/>
      <c r="Q17" s="244" t="s">
        <v>615</v>
      </c>
      <c r="R17" s="225"/>
      <c r="S17" s="225"/>
      <c r="T17" s="225"/>
      <c r="U17" s="255">
        <v>6910</v>
      </c>
      <c r="V17" s="226"/>
      <c r="W17" s="229" t="s">
        <v>206</v>
      </c>
      <c r="X17" s="229" t="s">
        <v>209</v>
      </c>
      <c r="Y17" s="230" t="str">
        <f t="shared" si="9"/>
        <v>GONZALEZ</v>
      </c>
      <c r="Z17" s="225" t="str">
        <f>+E17</f>
        <v>DAVILA</v>
      </c>
      <c r="AA17" s="225" t="str">
        <f t="shared" si="10"/>
        <v>EDUARDO</v>
      </c>
      <c r="AB17" s="225" t="str">
        <f>+C17</f>
        <v xml:space="preserve"> </v>
      </c>
      <c r="AC17" s="231">
        <f t="shared" si="4"/>
        <v>1145</v>
      </c>
      <c r="AD17" s="232">
        <f t="shared" si="8"/>
        <v>80505664</v>
      </c>
      <c r="AE17" s="226" t="s">
        <v>23</v>
      </c>
      <c r="AF17" s="230"/>
      <c r="AG17" s="225"/>
      <c r="AH17" s="225"/>
      <c r="AI17" s="225"/>
      <c r="AJ17" s="231"/>
      <c r="AK17" s="231"/>
      <c r="AL17" s="245"/>
      <c r="AM17" s="236">
        <v>69102</v>
      </c>
      <c r="AN17" s="231">
        <v>69101</v>
      </c>
      <c r="AO17" s="231">
        <v>6810</v>
      </c>
      <c r="AP17" s="231">
        <v>4</v>
      </c>
      <c r="AQ17" s="225" t="s">
        <v>499</v>
      </c>
      <c r="AR17" s="237" t="s">
        <v>23</v>
      </c>
      <c r="AS17" s="256" t="s">
        <v>500</v>
      </c>
      <c r="AT17" s="321" t="s">
        <v>388</v>
      </c>
      <c r="AU17" s="230"/>
      <c r="AV17" s="225"/>
      <c r="AW17" s="225"/>
      <c r="AX17" s="225"/>
      <c r="AY17" s="231"/>
      <c r="AZ17" s="231"/>
      <c r="BA17" s="245"/>
      <c r="BB17" s="374" t="s">
        <v>477</v>
      </c>
      <c r="BC17" s="375"/>
      <c r="BD17" s="375"/>
      <c r="BE17" s="375"/>
      <c r="BF17" s="376" t="s">
        <v>479</v>
      </c>
      <c r="BG17" s="238"/>
      <c r="BH17" s="239"/>
      <c r="BI17" s="225"/>
      <c r="BJ17" s="259"/>
      <c r="BK17" s="260"/>
      <c r="BL17" s="261"/>
      <c r="BM17" s="240">
        <v>43197</v>
      </c>
      <c r="BN17" s="240"/>
      <c r="BO17" s="241" t="str">
        <f>IF(BP17="N/A","no responsable",IF(BP17="si","BIMESTRAL",VLOOKUP(BQ17,$BR$108:$BT$110,3)))</f>
        <v>ANUAL</v>
      </c>
      <c r="BP17" s="242" t="s">
        <v>374</v>
      </c>
      <c r="BQ17" s="243">
        <v>391460000</v>
      </c>
      <c r="BR17" s="246">
        <v>11656000</v>
      </c>
      <c r="BS17" s="246">
        <v>5264000</v>
      </c>
      <c r="BT17" s="247">
        <f>ROUND((IF(BR17&gt;0,IF(BR17*30%&gt;BS17,BS17,BR17*30%),0)),-3)</f>
        <v>3497000</v>
      </c>
      <c r="BU17" s="248">
        <v>0</v>
      </c>
      <c r="BV17" s="249">
        <f>ROUND((IF(BR17&gt;0,IF(BR17*30%&gt;BU17,BU17,BR17*30%),0)),-3)</f>
        <v>0</v>
      </c>
      <c r="BW17" s="250">
        <f>+BT17+BV17</f>
        <v>3497000</v>
      </c>
      <c r="BX17" s="240" t="s">
        <v>502</v>
      </c>
      <c r="BY17" s="240"/>
      <c r="BZ17" s="240"/>
      <c r="CA17" s="262">
        <v>937436000</v>
      </c>
    </row>
    <row r="18" spans="1:81" x14ac:dyDescent="0.35">
      <c r="A18" s="7">
        <v>1152</v>
      </c>
      <c r="B18" s="3" t="s">
        <v>338</v>
      </c>
      <c r="D18" s="3" t="s">
        <v>90</v>
      </c>
      <c r="E18" s="3" t="s">
        <v>519</v>
      </c>
      <c r="F18" s="4">
        <v>4607086</v>
      </c>
      <c r="G18" s="8">
        <f t="shared" si="0"/>
        <v>4</v>
      </c>
      <c r="H18" s="9">
        <f t="shared" si="1"/>
        <v>7</v>
      </c>
      <c r="I18" s="10">
        <f t="shared" si="2"/>
        <v>86</v>
      </c>
      <c r="J18" s="10">
        <f t="shared" si="3"/>
        <v>6</v>
      </c>
      <c r="K18" s="11" t="s">
        <v>12</v>
      </c>
      <c r="L18" s="11" t="s">
        <v>23</v>
      </c>
      <c r="M18" s="1" t="s">
        <v>12</v>
      </c>
      <c r="N18" s="26"/>
      <c r="P18" s="27"/>
      <c r="Q18" s="44"/>
      <c r="U18" s="33">
        <v>6910</v>
      </c>
      <c r="W18" s="49" t="s">
        <v>206</v>
      </c>
      <c r="X18" s="50" t="s">
        <v>209</v>
      </c>
      <c r="Y18" s="21" t="str">
        <f t="shared" si="9"/>
        <v>GONZALEZ</v>
      </c>
      <c r="Z18" s="3" t="str">
        <f>+E18</f>
        <v>CASAS</v>
      </c>
      <c r="AA18" s="3" t="str">
        <f t="shared" si="10"/>
        <v>EDUARDO</v>
      </c>
      <c r="AC18" s="4">
        <f t="shared" si="4"/>
        <v>1152</v>
      </c>
      <c r="AD18" s="28">
        <f t="shared" si="8"/>
        <v>4607086</v>
      </c>
      <c r="AE18" s="1" t="s">
        <v>23</v>
      </c>
      <c r="AF18" s="21"/>
      <c r="AL18" s="25"/>
      <c r="AM18" s="29"/>
      <c r="AR18" s="22"/>
      <c r="AS18" s="78" t="s">
        <v>500</v>
      </c>
      <c r="AT18" s="322" t="s">
        <v>251</v>
      </c>
      <c r="AU18" s="21"/>
      <c r="AY18" s="4"/>
      <c r="AZ18" s="4"/>
      <c r="BA18" s="25"/>
      <c r="BB18" s="76" t="s">
        <v>567</v>
      </c>
      <c r="BC18" s="115"/>
      <c r="BF18" s="74" t="s">
        <v>479</v>
      </c>
      <c r="BG18" s="32"/>
      <c r="BH18" s="31"/>
      <c r="BJ18" s="35"/>
      <c r="BK18" s="119"/>
      <c r="BL18" s="120"/>
      <c r="BM18" s="125">
        <v>43197</v>
      </c>
      <c r="BN18" s="125"/>
      <c r="BX18" s="125"/>
      <c r="BY18" s="125"/>
      <c r="BZ18" s="125"/>
      <c r="CA18" s="127">
        <v>379788000</v>
      </c>
    </row>
    <row r="19" spans="1:81" x14ac:dyDescent="0.35">
      <c r="A19" s="224">
        <v>1172</v>
      </c>
      <c r="B19" s="225" t="s">
        <v>593</v>
      </c>
      <c r="C19" s="225"/>
      <c r="D19" s="225" t="s">
        <v>592</v>
      </c>
      <c r="E19" s="225" t="s">
        <v>594</v>
      </c>
      <c r="F19" s="231">
        <v>1032877848</v>
      </c>
      <c r="G19" s="251">
        <f t="shared" si="0"/>
        <v>1</v>
      </c>
      <c r="H19" s="252">
        <f t="shared" si="1"/>
        <v>1</v>
      </c>
      <c r="I19" s="253">
        <f t="shared" si="2"/>
        <v>48</v>
      </c>
      <c r="J19" s="253">
        <f t="shared" si="3"/>
        <v>8</v>
      </c>
      <c r="K19" s="254" t="s">
        <v>12</v>
      </c>
      <c r="L19" s="254" t="s">
        <v>23</v>
      </c>
      <c r="M19" s="226" t="s">
        <v>12</v>
      </c>
      <c r="N19" s="227"/>
      <c r="O19" s="225"/>
      <c r="P19" s="228"/>
      <c r="Q19" s="244"/>
      <c r="R19" s="225"/>
      <c r="S19" s="225"/>
      <c r="T19" s="225"/>
      <c r="U19" s="255">
        <v>90</v>
      </c>
      <c r="V19" s="226"/>
      <c r="W19" s="229" t="s">
        <v>206</v>
      </c>
      <c r="X19" s="229" t="s">
        <v>209</v>
      </c>
      <c r="Y19" s="230" t="str">
        <f t="shared" si="9"/>
        <v>HARF</v>
      </c>
      <c r="Z19" s="225" t="s">
        <v>595</v>
      </c>
      <c r="AA19" s="225" t="s">
        <v>42</v>
      </c>
      <c r="AB19" s="225" t="s">
        <v>596</v>
      </c>
      <c r="AC19" s="231"/>
      <c r="AD19" s="232">
        <v>79671923</v>
      </c>
      <c r="AE19" s="226" t="s">
        <v>23</v>
      </c>
      <c r="AF19" s="230"/>
      <c r="AG19" s="225"/>
      <c r="AH19" s="225"/>
      <c r="AI19" s="225"/>
      <c r="AJ19" s="231"/>
      <c r="AK19" s="231"/>
      <c r="AL19" s="245"/>
      <c r="AM19" s="236"/>
      <c r="AN19" s="231"/>
      <c r="AO19" s="231"/>
      <c r="AP19" s="231"/>
      <c r="AQ19" s="225"/>
      <c r="AR19" s="237"/>
      <c r="AS19" s="256"/>
      <c r="AT19" s="321" t="s">
        <v>621</v>
      </c>
      <c r="AU19" s="233"/>
      <c r="AV19" s="234"/>
      <c r="AW19" s="234"/>
      <c r="AX19" s="234"/>
      <c r="AY19" s="231"/>
      <c r="AZ19" s="231"/>
      <c r="BA19" s="235"/>
      <c r="BB19" s="404" t="s">
        <v>597</v>
      </c>
      <c r="BC19" s="398">
        <f>+AD19</f>
        <v>79671923</v>
      </c>
      <c r="BD19" s="398"/>
      <c r="BE19" s="257"/>
      <c r="BF19" s="258" t="s">
        <v>599</v>
      </c>
      <c r="BG19" s="238"/>
      <c r="BH19" s="239"/>
      <c r="BI19" s="225"/>
      <c r="BJ19" s="259"/>
      <c r="BK19" s="260"/>
      <c r="BL19" s="261"/>
      <c r="BM19" s="240">
        <v>43202</v>
      </c>
      <c r="BN19" s="240"/>
      <c r="BO19" s="242"/>
      <c r="BP19" s="242"/>
      <c r="BQ19" s="243"/>
      <c r="BR19" s="242"/>
      <c r="BS19" s="242"/>
      <c r="BT19" s="242"/>
      <c r="BU19" s="242"/>
      <c r="BV19" s="242"/>
      <c r="BW19" s="242"/>
      <c r="BX19" s="240"/>
      <c r="BY19" s="240"/>
      <c r="BZ19" s="240"/>
      <c r="CA19" s="262" t="s">
        <v>505</v>
      </c>
    </row>
    <row r="20" spans="1:81" x14ac:dyDescent="0.35">
      <c r="A20" s="224">
        <v>1173</v>
      </c>
      <c r="B20" s="225" t="s">
        <v>598</v>
      </c>
      <c r="C20" s="225"/>
      <c r="D20" s="225" t="s">
        <v>592</v>
      </c>
      <c r="E20" s="225" t="s">
        <v>594</v>
      </c>
      <c r="F20" s="231">
        <v>1032877298</v>
      </c>
      <c r="G20" s="251">
        <f t="shared" si="0"/>
        <v>9</v>
      </c>
      <c r="H20" s="252">
        <f t="shared" si="1"/>
        <v>2</v>
      </c>
      <c r="I20" s="253">
        <f t="shared" si="2"/>
        <v>98</v>
      </c>
      <c r="J20" s="253">
        <f t="shared" si="3"/>
        <v>8</v>
      </c>
      <c r="K20" s="254" t="s">
        <v>12</v>
      </c>
      <c r="L20" s="254" t="s">
        <v>23</v>
      </c>
      <c r="M20" s="226" t="s">
        <v>12</v>
      </c>
      <c r="N20" s="227"/>
      <c r="O20" s="225"/>
      <c r="P20" s="228"/>
      <c r="Q20" s="244"/>
      <c r="R20" s="225"/>
      <c r="S20" s="225"/>
      <c r="T20" s="225"/>
      <c r="U20" s="255">
        <v>90</v>
      </c>
      <c r="V20" s="226"/>
      <c r="W20" s="229" t="s">
        <v>206</v>
      </c>
      <c r="X20" s="229" t="s">
        <v>209</v>
      </c>
      <c r="Y20" s="230" t="str">
        <f t="shared" si="9"/>
        <v>HARF</v>
      </c>
      <c r="Z20" s="225" t="s">
        <v>595</v>
      </c>
      <c r="AA20" s="225" t="s">
        <v>42</v>
      </c>
      <c r="AB20" s="225" t="s">
        <v>596</v>
      </c>
      <c r="AC20" s="231"/>
      <c r="AD20" s="232">
        <v>79671923</v>
      </c>
      <c r="AE20" s="226" t="s">
        <v>23</v>
      </c>
      <c r="AF20" s="230"/>
      <c r="AG20" s="225"/>
      <c r="AH20" s="225"/>
      <c r="AI20" s="225"/>
      <c r="AJ20" s="231"/>
      <c r="AK20" s="231"/>
      <c r="AL20" s="245"/>
      <c r="AM20" s="236"/>
      <c r="AN20" s="231"/>
      <c r="AO20" s="231"/>
      <c r="AP20" s="231"/>
      <c r="AQ20" s="225"/>
      <c r="AR20" s="237"/>
      <c r="AS20" s="256"/>
      <c r="AT20" s="321" t="s">
        <v>621</v>
      </c>
      <c r="AU20" s="233"/>
      <c r="AV20" s="234"/>
      <c r="AW20" s="234"/>
      <c r="AX20" s="234"/>
      <c r="AY20" s="231"/>
      <c r="AZ20" s="231"/>
      <c r="BA20" s="235"/>
      <c r="BB20" s="404" t="s">
        <v>597</v>
      </c>
      <c r="BC20" s="263"/>
      <c r="BD20" s="257"/>
      <c r="BE20" s="257"/>
      <c r="BF20" s="258" t="s">
        <v>599</v>
      </c>
      <c r="BG20" s="238"/>
      <c r="BH20" s="239"/>
      <c r="BI20" s="225"/>
      <c r="BJ20" s="259"/>
      <c r="BK20" s="260"/>
      <c r="BL20" s="261"/>
      <c r="BM20" s="240">
        <v>43202</v>
      </c>
      <c r="BN20" s="240"/>
      <c r="BO20" s="242"/>
      <c r="BP20" s="242"/>
      <c r="BQ20" s="243"/>
      <c r="BR20" s="242"/>
      <c r="BS20" s="242"/>
      <c r="BT20" s="242"/>
      <c r="BU20" s="242"/>
      <c r="BV20" s="242"/>
      <c r="BW20" s="242"/>
      <c r="BX20" s="240"/>
      <c r="BY20" s="240"/>
      <c r="BZ20" s="240"/>
      <c r="CA20" s="262" t="s">
        <v>505</v>
      </c>
    </row>
    <row r="21" spans="1:81" x14ac:dyDescent="0.35">
      <c r="A21" s="156">
        <v>1052</v>
      </c>
      <c r="B21" s="178" t="s">
        <v>19</v>
      </c>
      <c r="C21" s="178" t="s">
        <v>24</v>
      </c>
      <c r="D21" s="178" t="s">
        <v>25</v>
      </c>
      <c r="E21" s="178" t="s">
        <v>26</v>
      </c>
      <c r="F21" s="179">
        <v>39778683</v>
      </c>
      <c r="G21" s="158">
        <f t="shared" si="0"/>
        <v>1</v>
      </c>
      <c r="H21" s="159">
        <f t="shared" si="1"/>
        <v>10</v>
      </c>
      <c r="I21" s="160">
        <f t="shared" si="2"/>
        <v>83</v>
      </c>
      <c r="J21" s="160">
        <f t="shared" si="3"/>
        <v>3</v>
      </c>
      <c r="K21" s="162" t="s">
        <v>12</v>
      </c>
      <c r="L21" s="161" t="s">
        <v>23</v>
      </c>
      <c r="M21" s="162" t="s">
        <v>12</v>
      </c>
      <c r="N21" s="180"/>
      <c r="O21" s="157"/>
      <c r="P21" s="181"/>
      <c r="Q21" s="182"/>
      <c r="R21" s="157"/>
      <c r="S21" s="157"/>
      <c r="T21" s="157"/>
      <c r="U21" s="183">
        <v>10</v>
      </c>
      <c r="V21" s="162">
        <v>2180908</v>
      </c>
      <c r="W21" s="163" t="s">
        <v>206</v>
      </c>
      <c r="X21" s="163" t="s">
        <v>209</v>
      </c>
      <c r="Y21" s="164" t="str">
        <f t="shared" si="9"/>
        <v>MORENO</v>
      </c>
      <c r="Z21" s="157" t="str">
        <f t="shared" ref="Z21:Z26" si="11">+E21</f>
        <v>DIAZ</v>
      </c>
      <c r="AA21" s="157" t="str">
        <f t="shared" ref="AA21:AB26" si="12">+B21</f>
        <v>ANA</v>
      </c>
      <c r="AB21" s="157" t="str">
        <f t="shared" si="12"/>
        <v>CAROLINA</v>
      </c>
      <c r="AC21" s="165">
        <f t="shared" ref="AC21:AC52" si="13">+A21</f>
        <v>1052</v>
      </c>
      <c r="AD21" s="166">
        <f t="shared" ref="AD21:AD26" si="14">+F21</f>
        <v>39778683</v>
      </c>
      <c r="AE21" s="162" t="s">
        <v>23</v>
      </c>
      <c r="AF21" s="164"/>
      <c r="AG21" s="157"/>
      <c r="AH21" s="157"/>
      <c r="AI21" s="157"/>
      <c r="AJ21" s="165"/>
      <c r="AK21" s="165"/>
      <c r="AL21" s="184"/>
      <c r="AM21" s="167">
        <v>6599</v>
      </c>
      <c r="AN21" s="165">
        <v>7499</v>
      </c>
      <c r="AO21" s="165">
        <v>3</v>
      </c>
      <c r="AP21" s="165">
        <v>4</v>
      </c>
      <c r="AQ21" s="157" t="s">
        <v>166</v>
      </c>
      <c r="AR21" s="168" t="s">
        <v>23</v>
      </c>
      <c r="AS21" s="185" t="s">
        <v>165</v>
      </c>
      <c r="AT21" s="323" t="s">
        <v>619</v>
      </c>
      <c r="AU21" s="164"/>
      <c r="AV21" s="157"/>
      <c r="AW21" s="157"/>
      <c r="AX21" s="157"/>
      <c r="AY21" s="165"/>
      <c r="AZ21" s="165"/>
      <c r="BA21" s="184"/>
      <c r="BB21" s="186" t="s">
        <v>328</v>
      </c>
      <c r="BC21" s="176" t="s">
        <v>252</v>
      </c>
      <c r="BD21" s="176" t="s">
        <v>187</v>
      </c>
      <c r="BE21" s="176" t="s">
        <v>195</v>
      </c>
      <c r="BF21" s="177" t="s">
        <v>512</v>
      </c>
      <c r="BG21" s="187"/>
      <c r="BH21" s="169"/>
      <c r="BI21" s="157"/>
      <c r="BJ21" s="162"/>
      <c r="BK21" s="188"/>
      <c r="BL21" s="189"/>
      <c r="BM21" s="173">
        <v>43204</v>
      </c>
      <c r="BN21" s="173"/>
      <c r="BO21" s="174"/>
      <c r="BP21" s="174"/>
      <c r="BQ21" s="175"/>
      <c r="BR21" s="174"/>
      <c r="BS21" s="174"/>
      <c r="BT21" s="174"/>
      <c r="BU21" s="174"/>
      <c r="BV21" s="174"/>
      <c r="BW21" s="174"/>
      <c r="BX21" s="173"/>
      <c r="BY21" s="173"/>
      <c r="BZ21" s="173"/>
      <c r="CA21" s="190">
        <v>1149218000</v>
      </c>
    </row>
    <row r="22" spans="1:81" x14ac:dyDescent="0.35">
      <c r="A22" s="156">
        <v>1080</v>
      </c>
      <c r="B22" s="178" t="s">
        <v>80</v>
      </c>
      <c r="C22" s="178" t="s">
        <v>81</v>
      </c>
      <c r="D22" s="178" t="s">
        <v>25</v>
      </c>
      <c r="E22" s="178" t="s">
        <v>26</v>
      </c>
      <c r="F22" s="179">
        <v>39683429</v>
      </c>
      <c r="G22" s="158">
        <f t="shared" si="0"/>
        <v>8</v>
      </c>
      <c r="H22" s="159">
        <f t="shared" si="1"/>
        <v>3</v>
      </c>
      <c r="I22" s="160">
        <f t="shared" si="2"/>
        <v>29</v>
      </c>
      <c r="J22" s="160">
        <f t="shared" si="3"/>
        <v>9</v>
      </c>
      <c r="K22" s="161" t="s">
        <v>12</v>
      </c>
      <c r="L22" s="161" t="s">
        <v>23</v>
      </c>
      <c r="M22" s="162" t="s">
        <v>12</v>
      </c>
      <c r="N22" s="180"/>
      <c r="O22" s="157"/>
      <c r="P22" s="181"/>
      <c r="Q22" s="182"/>
      <c r="R22" s="157"/>
      <c r="S22" s="157"/>
      <c r="T22" s="157"/>
      <c r="U22" s="183">
        <v>10</v>
      </c>
      <c r="V22" s="162">
        <v>2180908</v>
      </c>
      <c r="W22" s="163" t="s">
        <v>206</v>
      </c>
      <c r="X22" s="163" t="s">
        <v>209</v>
      </c>
      <c r="Y22" s="164" t="str">
        <f t="shared" si="9"/>
        <v>MORENO</v>
      </c>
      <c r="Z22" s="157" t="str">
        <f t="shared" si="11"/>
        <v>DIAZ</v>
      </c>
      <c r="AA22" s="157" t="str">
        <f t="shared" si="12"/>
        <v>LUZ</v>
      </c>
      <c r="AB22" s="157" t="str">
        <f t="shared" si="12"/>
        <v>ANGELA</v>
      </c>
      <c r="AC22" s="165">
        <f t="shared" si="13"/>
        <v>1080</v>
      </c>
      <c r="AD22" s="166">
        <f t="shared" si="14"/>
        <v>39683429</v>
      </c>
      <c r="AE22" s="162" t="s">
        <v>23</v>
      </c>
      <c r="AF22" s="164"/>
      <c r="AG22" s="157"/>
      <c r="AH22" s="157"/>
      <c r="AI22" s="157"/>
      <c r="AJ22" s="165"/>
      <c r="AK22" s="165"/>
      <c r="AL22" s="184"/>
      <c r="AM22" s="167">
        <v>6599</v>
      </c>
      <c r="AN22" s="165">
        <v>7499</v>
      </c>
      <c r="AO22" s="165">
        <v>3</v>
      </c>
      <c r="AP22" s="165">
        <v>4</v>
      </c>
      <c r="AQ22" s="157" t="s">
        <v>166</v>
      </c>
      <c r="AR22" s="168" t="s">
        <v>23</v>
      </c>
      <c r="AS22" s="185" t="s">
        <v>165</v>
      </c>
      <c r="AT22" s="323" t="s">
        <v>619</v>
      </c>
      <c r="AU22" s="164"/>
      <c r="AV22" s="157"/>
      <c r="AW22" s="157"/>
      <c r="AX22" s="157"/>
      <c r="AY22" s="165"/>
      <c r="AZ22" s="165"/>
      <c r="BA22" s="184"/>
      <c r="BB22" s="186" t="s">
        <v>327</v>
      </c>
      <c r="BC22" s="176" t="s">
        <v>252</v>
      </c>
      <c r="BD22" s="176" t="s">
        <v>187</v>
      </c>
      <c r="BE22" s="176" t="s">
        <v>195</v>
      </c>
      <c r="BF22" s="177" t="s">
        <v>515</v>
      </c>
      <c r="BG22" s="187"/>
      <c r="BH22" s="169"/>
      <c r="BI22" s="157"/>
      <c r="BJ22" s="170">
        <v>0</v>
      </c>
      <c r="BK22" s="171"/>
      <c r="BL22" s="172"/>
      <c r="BM22" s="173">
        <v>43209</v>
      </c>
      <c r="BN22" s="173"/>
      <c r="BO22" s="174"/>
      <c r="BP22" s="174"/>
      <c r="BQ22" s="175"/>
      <c r="BR22" s="174"/>
      <c r="BS22" s="174"/>
      <c r="BT22" s="174"/>
      <c r="BU22" s="174"/>
      <c r="BV22" s="174"/>
      <c r="BW22" s="174"/>
      <c r="BX22" s="173"/>
      <c r="BY22" s="173"/>
      <c r="BZ22" s="173"/>
      <c r="CA22" s="190">
        <v>939354000</v>
      </c>
    </row>
    <row r="23" spans="1:81" x14ac:dyDescent="0.35">
      <c r="A23" s="7">
        <v>1153</v>
      </c>
      <c r="B23" s="3" t="s">
        <v>89</v>
      </c>
      <c r="C23" s="3" t="s">
        <v>544</v>
      </c>
      <c r="D23" s="3" t="s">
        <v>520</v>
      </c>
      <c r="E23" s="3" t="s">
        <v>543</v>
      </c>
      <c r="F23" s="4">
        <v>35463426</v>
      </c>
      <c r="G23" s="8">
        <f t="shared" si="0"/>
        <v>8</v>
      </c>
      <c r="H23" s="9">
        <f t="shared" si="1"/>
        <v>3</v>
      </c>
      <c r="I23" s="10">
        <f t="shared" si="2"/>
        <v>26</v>
      </c>
      <c r="J23" s="10">
        <f t="shared" si="3"/>
        <v>6</v>
      </c>
      <c r="K23" s="11" t="s">
        <v>12</v>
      </c>
      <c r="L23" s="11" t="s">
        <v>23</v>
      </c>
      <c r="M23" s="1" t="s">
        <v>12</v>
      </c>
      <c r="N23" s="26"/>
      <c r="P23" s="27"/>
      <c r="Q23" s="44"/>
      <c r="U23" s="33">
        <v>90</v>
      </c>
      <c r="W23" s="49" t="s">
        <v>206</v>
      </c>
      <c r="X23" s="50" t="s">
        <v>209</v>
      </c>
      <c r="Y23" s="21" t="str">
        <f t="shared" si="9"/>
        <v>HUSSERL</v>
      </c>
      <c r="Z23" s="3" t="str">
        <f t="shared" si="11"/>
        <v>GESUND</v>
      </c>
      <c r="AA23" s="3" t="str">
        <f t="shared" si="12"/>
        <v>MONICA</v>
      </c>
      <c r="AB23" s="3" t="str">
        <f t="shared" si="12"/>
        <v>LEE</v>
      </c>
      <c r="AC23" s="4">
        <f t="shared" si="13"/>
        <v>1153</v>
      </c>
      <c r="AD23" s="28">
        <f t="shared" si="14"/>
        <v>35463426</v>
      </c>
      <c r="AE23" s="1" t="s">
        <v>23</v>
      </c>
      <c r="AF23" s="21"/>
      <c r="AL23" s="25"/>
      <c r="AM23" s="29"/>
      <c r="AR23" s="22"/>
      <c r="AS23" s="78" t="s">
        <v>546</v>
      </c>
      <c r="AT23" s="322" t="s">
        <v>251</v>
      </c>
      <c r="AU23" s="21"/>
      <c r="AY23" s="4"/>
      <c r="AZ23" s="4"/>
      <c r="BA23" s="25"/>
      <c r="BB23" s="76" t="s">
        <v>545</v>
      </c>
      <c r="BC23" s="115"/>
      <c r="BF23" s="74" t="s">
        <v>479</v>
      </c>
      <c r="BG23" s="32"/>
      <c r="BH23" s="31"/>
      <c r="BJ23" s="35"/>
      <c r="BK23" s="119"/>
      <c r="BL23" s="120"/>
      <c r="BM23" s="125">
        <v>43209</v>
      </c>
      <c r="BN23" s="125"/>
      <c r="BX23" s="125"/>
      <c r="BY23" s="125"/>
      <c r="BZ23" s="125"/>
      <c r="CA23" s="127">
        <v>1752436000</v>
      </c>
    </row>
    <row r="24" spans="1:81" x14ac:dyDescent="0.35">
      <c r="A24" s="264">
        <v>1068</v>
      </c>
      <c r="B24" s="290" t="s">
        <v>60</v>
      </c>
      <c r="C24" s="290" t="s">
        <v>61</v>
      </c>
      <c r="D24" s="290" t="s">
        <v>47</v>
      </c>
      <c r="E24" s="290" t="s">
        <v>62</v>
      </c>
      <c r="F24" s="291">
        <v>19152709</v>
      </c>
      <c r="G24" s="266">
        <f t="shared" si="0"/>
        <v>4</v>
      </c>
      <c r="H24" s="267">
        <f t="shared" si="1"/>
        <v>7</v>
      </c>
      <c r="I24" s="268">
        <f t="shared" si="2"/>
        <v>9</v>
      </c>
      <c r="J24" s="268">
        <f t="shared" si="3"/>
        <v>9</v>
      </c>
      <c r="K24" s="269" t="s">
        <v>12</v>
      </c>
      <c r="L24" s="269" t="s">
        <v>23</v>
      </c>
      <c r="M24" s="270" t="s">
        <v>12</v>
      </c>
      <c r="N24" s="292"/>
      <c r="O24" s="265"/>
      <c r="P24" s="293"/>
      <c r="Q24" s="294"/>
      <c r="R24" s="265"/>
      <c r="S24" s="265"/>
      <c r="T24" s="265"/>
      <c r="U24" s="295">
        <v>10</v>
      </c>
      <c r="V24" s="270">
        <v>2744249</v>
      </c>
      <c r="W24" s="272" t="s">
        <v>206</v>
      </c>
      <c r="X24" s="272" t="s">
        <v>209</v>
      </c>
      <c r="Y24" s="273" t="str">
        <f t="shared" si="9"/>
        <v>ESCOBAR</v>
      </c>
      <c r="Z24" s="265" t="str">
        <f t="shared" si="11"/>
        <v>ALBA</v>
      </c>
      <c r="AA24" s="265" t="str">
        <f t="shared" si="12"/>
        <v>JAIME</v>
      </c>
      <c r="AB24" s="265" t="str">
        <f t="shared" si="12"/>
        <v>ALFONSO</v>
      </c>
      <c r="AC24" s="274">
        <f t="shared" si="13"/>
        <v>1068</v>
      </c>
      <c r="AD24" s="275">
        <f t="shared" si="14"/>
        <v>19152709</v>
      </c>
      <c r="AE24" s="270" t="s">
        <v>23</v>
      </c>
      <c r="AF24" s="273"/>
      <c r="AG24" s="265"/>
      <c r="AH24" s="265"/>
      <c r="AI24" s="265"/>
      <c r="AJ24" s="274"/>
      <c r="AK24" s="274"/>
      <c r="AL24" s="296"/>
      <c r="AM24" s="278">
        <v>6810</v>
      </c>
      <c r="AN24" s="274">
        <v>64991</v>
      </c>
      <c r="AO24" s="274">
        <v>3</v>
      </c>
      <c r="AP24" s="274">
        <v>4</v>
      </c>
      <c r="AQ24" s="277" t="s">
        <v>174</v>
      </c>
      <c r="AR24" s="279" t="s">
        <v>23</v>
      </c>
      <c r="AS24" s="297"/>
      <c r="AT24" s="324" t="s">
        <v>622</v>
      </c>
      <c r="AU24" s="273"/>
      <c r="AV24" s="265"/>
      <c r="AW24" s="265"/>
      <c r="AX24" s="265"/>
      <c r="AY24" s="274"/>
      <c r="AZ24" s="274"/>
      <c r="BA24" s="296"/>
      <c r="BB24" s="298" t="s">
        <v>189</v>
      </c>
      <c r="BC24" s="299" t="s">
        <v>190</v>
      </c>
      <c r="BD24" s="299" t="s">
        <v>187</v>
      </c>
      <c r="BE24" s="299" t="s">
        <v>190</v>
      </c>
      <c r="BF24" s="300" t="s">
        <v>226</v>
      </c>
      <c r="BG24" s="305">
        <f>+F24</f>
        <v>19152709</v>
      </c>
      <c r="BH24" s="282" t="s">
        <v>241</v>
      </c>
      <c r="BI24" s="265"/>
      <c r="BJ24" s="283">
        <v>0</v>
      </c>
      <c r="BK24" s="302"/>
      <c r="BL24" s="303"/>
      <c r="BM24" s="286">
        <v>43211</v>
      </c>
      <c r="BN24" s="286"/>
      <c r="BO24" s="288"/>
      <c r="BP24" s="288"/>
      <c r="BQ24" s="289"/>
      <c r="BR24" s="288"/>
      <c r="BS24" s="288"/>
      <c r="BT24" s="288"/>
      <c r="BU24" s="288"/>
      <c r="BV24" s="288"/>
      <c r="BW24" s="288"/>
      <c r="BX24" s="286"/>
      <c r="BY24" s="286"/>
      <c r="BZ24" s="286"/>
      <c r="CA24" s="304">
        <v>1257581000</v>
      </c>
    </row>
    <row r="25" spans="1:81" x14ac:dyDescent="0.35">
      <c r="A25" s="7">
        <v>1150</v>
      </c>
      <c r="B25" s="3" t="s">
        <v>76</v>
      </c>
      <c r="C25" s="3" t="s">
        <v>37</v>
      </c>
      <c r="D25" s="3" t="s">
        <v>506</v>
      </c>
      <c r="E25" s="3" t="s">
        <v>82</v>
      </c>
      <c r="F25" s="4">
        <v>20538299</v>
      </c>
      <c r="G25" s="8">
        <f t="shared" si="0"/>
        <v>8</v>
      </c>
      <c r="H25" s="9">
        <f t="shared" si="1"/>
        <v>3</v>
      </c>
      <c r="I25" s="10">
        <f t="shared" si="2"/>
        <v>99</v>
      </c>
      <c r="J25" s="10">
        <f t="shared" si="3"/>
        <v>9</v>
      </c>
      <c r="K25" s="11" t="s">
        <v>12</v>
      </c>
      <c r="L25" s="11" t="s">
        <v>23</v>
      </c>
      <c r="M25" s="1" t="s">
        <v>12</v>
      </c>
      <c r="N25" s="26"/>
      <c r="P25" s="27"/>
      <c r="Q25" s="44"/>
      <c r="U25" s="33">
        <v>6810</v>
      </c>
      <c r="W25" s="49" t="s">
        <v>206</v>
      </c>
      <c r="X25" s="50" t="s">
        <v>209</v>
      </c>
      <c r="Y25" s="21" t="str">
        <f t="shared" si="9"/>
        <v>TAMAYO</v>
      </c>
      <c r="Z25" s="3" t="str">
        <f t="shared" si="11"/>
        <v>DE CLEVES</v>
      </c>
      <c r="AA25" s="3" t="str">
        <f t="shared" si="12"/>
        <v>MARIA</v>
      </c>
      <c r="AB25" s="3" t="str">
        <f t="shared" si="12"/>
        <v>INES</v>
      </c>
      <c r="AC25" s="4">
        <f t="shared" si="13"/>
        <v>1150</v>
      </c>
      <c r="AD25" s="28">
        <f t="shared" si="14"/>
        <v>20538299</v>
      </c>
      <c r="AE25" s="1" t="s">
        <v>23</v>
      </c>
      <c r="AF25" s="21"/>
      <c r="AL25" s="25"/>
      <c r="AM25" s="29"/>
      <c r="AR25" s="22"/>
      <c r="AT25" s="322"/>
      <c r="AU25" s="21"/>
      <c r="AY25" s="4"/>
      <c r="AZ25" s="4"/>
      <c r="BA25" s="25"/>
      <c r="BB25" s="76" t="s">
        <v>507</v>
      </c>
      <c r="BC25" s="115" t="s">
        <v>510</v>
      </c>
      <c r="BF25" s="74" t="s">
        <v>511</v>
      </c>
      <c r="BG25" s="32"/>
      <c r="BH25" s="31"/>
      <c r="BJ25" s="35"/>
      <c r="BK25" s="119"/>
      <c r="BL25" s="120"/>
      <c r="BM25" s="125">
        <v>43215</v>
      </c>
      <c r="BN25" s="125"/>
      <c r="BX25" s="125"/>
      <c r="BY25" s="125"/>
      <c r="BZ25" s="125"/>
      <c r="CA25" s="127">
        <v>922306000</v>
      </c>
    </row>
    <row r="26" spans="1:81" x14ac:dyDescent="0.35">
      <c r="A26" s="264">
        <v>1053</v>
      </c>
      <c r="B26" s="290" t="s">
        <v>27</v>
      </c>
      <c r="C26" s="290" t="s">
        <v>28</v>
      </c>
      <c r="D26" s="377" t="s">
        <v>29</v>
      </c>
      <c r="E26" s="290" t="s">
        <v>30</v>
      </c>
      <c r="F26" s="291">
        <v>79981834</v>
      </c>
      <c r="G26" s="266">
        <f t="shared" si="0"/>
        <v>1</v>
      </c>
      <c r="H26" s="267">
        <f t="shared" si="1"/>
        <v>10</v>
      </c>
      <c r="I26" s="268">
        <f t="shared" si="2"/>
        <v>34</v>
      </c>
      <c r="J26" s="268">
        <f t="shared" si="3"/>
        <v>4</v>
      </c>
      <c r="K26" s="269" t="s">
        <v>12</v>
      </c>
      <c r="L26" s="269" t="s">
        <v>23</v>
      </c>
      <c r="M26" s="270" t="s">
        <v>12</v>
      </c>
      <c r="N26" s="378" t="s">
        <v>31</v>
      </c>
      <c r="O26" s="270" t="s">
        <v>14</v>
      </c>
      <c r="P26" s="271">
        <v>48918</v>
      </c>
      <c r="Q26" s="294" t="s">
        <v>32</v>
      </c>
      <c r="R26" s="265"/>
      <c r="S26" s="265"/>
      <c r="T26" s="265"/>
      <c r="U26" s="295">
        <v>10</v>
      </c>
      <c r="V26" s="270">
        <v>6230748</v>
      </c>
      <c r="W26" s="272" t="s">
        <v>206</v>
      </c>
      <c r="X26" s="272" t="s">
        <v>208</v>
      </c>
      <c r="Y26" s="273" t="str">
        <f t="shared" si="9"/>
        <v>SUAREZ</v>
      </c>
      <c r="Z26" s="265" t="str">
        <f t="shared" si="11"/>
        <v>MONTOYA</v>
      </c>
      <c r="AA26" s="265" t="str">
        <f t="shared" si="12"/>
        <v xml:space="preserve">ANDRES </v>
      </c>
      <c r="AB26" s="265" t="str">
        <f t="shared" si="12"/>
        <v>FELIPE</v>
      </c>
      <c r="AC26" s="274">
        <f t="shared" si="13"/>
        <v>1053</v>
      </c>
      <c r="AD26" s="275">
        <f t="shared" si="14"/>
        <v>79981834</v>
      </c>
      <c r="AE26" s="270" t="s">
        <v>23</v>
      </c>
      <c r="AF26" s="273"/>
      <c r="AG26" s="265"/>
      <c r="AH26" s="265"/>
      <c r="AI26" s="265"/>
      <c r="AJ26" s="274"/>
      <c r="AK26" s="274"/>
      <c r="AL26" s="296"/>
      <c r="AM26" s="278">
        <v>9329</v>
      </c>
      <c r="AN26" s="274">
        <v>9213</v>
      </c>
      <c r="AO26" s="274">
        <v>3</v>
      </c>
      <c r="AP26" s="274">
        <v>4</v>
      </c>
      <c r="AQ26" s="265" t="s">
        <v>212</v>
      </c>
      <c r="AR26" s="279" t="s">
        <v>23</v>
      </c>
      <c r="AS26" s="280" t="s">
        <v>204</v>
      </c>
      <c r="AT26" s="324" t="s">
        <v>18</v>
      </c>
      <c r="AU26" s="273"/>
      <c r="AV26" s="265"/>
      <c r="AW26" s="265"/>
      <c r="AX26" s="265"/>
      <c r="AY26" s="274"/>
      <c r="AZ26" s="274"/>
      <c r="BA26" s="296"/>
      <c r="BB26" s="298" t="s">
        <v>199</v>
      </c>
      <c r="BC26" s="299" t="s">
        <v>18</v>
      </c>
      <c r="BD26" s="299" t="s">
        <v>187</v>
      </c>
      <c r="BE26" s="299" t="s">
        <v>18</v>
      </c>
      <c r="BF26" s="300" t="s">
        <v>319</v>
      </c>
      <c r="BG26" s="301"/>
      <c r="BH26" s="282"/>
      <c r="BI26" s="265"/>
      <c r="BJ26" s="283">
        <v>0</v>
      </c>
      <c r="BK26" s="284"/>
      <c r="BL26" s="285"/>
      <c r="BM26" s="286">
        <v>43236</v>
      </c>
      <c r="BN26" s="286"/>
      <c r="BO26" s="287" t="str">
        <f>IF(BP26="N/A","no responsable",IF(BP26="si","BIMESTRAL",VLOOKUP(BQ26,$BR$108:$BT$110,3)))</f>
        <v>ANUAL</v>
      </c>
      <c r="BP26" s="288" t="s">
        <v>383</v>
      </c>
      <c r="BQ26" s="289">
        <v>51000000</v>
      </c>
      <c r="BR26" s="288"/>
      <c r="BS26" s="288"/>
      <c r="BT26" s="288"/>
      <c r="BU26" s="288"/>
      <c r="BV26" s="288"/>
      <c r="BW26" s="288"/>
      <c r="BX26" s="286"/>
      <c r="BY26" s="286"/>
      <c r="BZ26" s="286"/>
      <c r="CA26" s="304" t="s">
        <v>505</v>
      </c>
    </row>
    <row r="27" spans="1:81" x14ac:dyDescent="0.35">
      <c r="A27" s="156">
        <v>1083</v>
      </c>
      <c r="B27" s="178" t="s">
        <v>76</v>
      </c>
      <c r="C27" s="178" t="s">
        <v>83</v>
      </c>
      <c r="D27" s="178" t="s">
        <v>25</v>
      </c>
      <c r="E27" s="178" t="s">
        <v>26</v>
      </c>
      <c r="F27" s="179">
        <v>39693270</v>
      </c>
      <c r="G27" s="158">
        <f t="shared" si="0"/>
        <v>7</v>
      </c>
      <c r="H27" s="159">
        <f t="shared" si="1"/>
        <v>4</v>
      </c>
      <c r="I27" s="160">
        <f t="shared" si="2"/>
        <v>70</v>
      </c>
      <c r="J27" s="160">
        <f t="shared" si="3"/>
        <v>0</v>
      </c>
      <c r="K27" s="162" t="s">
        <v>12</v>
      </c>
      <c r="L27" s="161" t="s">
        <v>23</v>
      </c>
      <c r="M27" s="162" t="s">
        <v>12</v>
      </c>
      <c r="N27" s="180"/>
      <c r="O27" s="157"/>
      <c r="P27" s="181"/>
      <c r="Q27" s="182"/>
      <c r="R27" s="157"/>
      <c r="S27" s="157"/>
      <c r="T27" s="157"/>
      <c r="U27" s="183">
        <v>10</v>
      </c>
      <c r="V27" s="162">
        <v>2180908</v>
      </c>
      <c r="W27" s="163" t="s">
        <v>206</v>
      </c>
      <c r="X27" s="163" t="s">
        <v>208</v>
      </c>
      <c r="Y27" s="164" t="s">
        <v>25</v>
      </c>
      <c r="Z27" s="157" t="s">
        <v>26</v>
      </c>
      <c r="AA27" s="157" t="s">
        <v>76</v>
      </c>
      <c r="AB27" s="157" t="s">
        <v>83</v>
      </c>
      <c r="AC27" s="165">
        <f t="shared" si="13"/>
        <v>1083</v>
      </c>
      <c r="AD27" s="166">
        <v>39693270</v>
      </c>
      <c r="AE27" s="162" t="s">
        <v>23</v>
      </c>
      <c r="AF27" s="164"/>
      <c r="AG27" s="157"/>
      <c r="AH27" s="157"/>
      <c r="AI27" s="157"/>
      <c r="AJ27" s="165"/>
      <c r="AK27" s="165"/>
      <c r="AL27" s="184"/>
      <c r="AM27" s="167">
        <v>6599</v>
      </c>
      <c r="AN27" s="165">
        <v>7430</v>
      </c>
      <c r="AO27" s="165">
        <v>3</v>
      </c>
      <c r="AP27" s="165">
        <v>4</v>
      </c>
      <c r="AQ27" s="157" t="s">
        <v>166</v>
      </c>
      <c r="AR27" s="168" t="s">
        <v>23</v>
      </c>
      <c r="AS27" s="185" t="s">
        <v>165</v>
      </c>
      <c r="AT27" s="323" t="s">
        <v>619</v>
      </c>
      <c r="AU27" s="164"/>
      <c r="AV27" s="157"/>
      <c r="AW27" s="157"/>
      <c r="AX27" s="157"/>
      <c r="AY27" s="165"/>
      <c r="AZ27" s="165"/>
      <c r="BA27" s="184"/>
      <c r="BB27" s="186" t="s">
        <v>275</v>
      </c>
      <c r="BC27" s="176" t="s">
        <v>252</v>
      </c>
      <c r="BD27" s="176" t="s">
        <v>187</v>
      </c>
      <c r="BE27" s="176" t="s">
        <v>276</v>
      </c>
      <c r="BF27" s="177" t="s">
        <v>551</v>
      </c>
      <c r="BG27" s="187"/>
      <c r="BH27" s="169"/>
      <c r="BI27" s="157"/>
      <c r="BJ27" s="170">
        <v>0</v>
      </c>
      <c r="BK27" s="171"/>
      <c r="BL27" s="172"/>
      <c r="BM27" s="173">
        <v>43239</v>
      </c>
      <c r="BN27" s="173"/>
      <c r="BO27" s="174"/>
      <c r="BP27" s="174"/>
      <c r="BQ27" s="175"/>
      <c r="BR27" s="174"/>
      <c r="BS27" s="174"/>
      <c r="BT27" s="174"/>
      <c r="BU27" s="174"/>
      <c r="BV27" s="174"/>
      <c r="BW27" s="174"/>
      <c r="BX27" s="173"/>
      <c r="BY27" s="173"/>
      <c r="BZ27" s="173"/>
      <c r="CA27" s="190">
        <v>4062317000</v>
      </c>
      <c r="CC27" s="3" t="s">
        <v>607</v>
      </c>
    </row>
    <row r="28" spans="1:81" x14ac:dyDescent="0.35">
      <c r="A28" s="351">
        <v>1094</v>
      </c>
      <c r="B28" s="359" t="s">
        <v>96</v>
      </c>
      <c r="C28" s="359" t="s">
        <v>154</v>
      </c>
      <c r="D28" s="359" t="s">
        <v>88</v>
      </c>
      <c r="E28" s="359" t="s">
        <v>74</v>
      </c>
      <c r="F28" s="360">
        <v>19145201</v>
      </c>
      <c r="G28" s="327">
        <f t="shared" si="0"/>
        <v>6</v>
      </c>
      <c r="H28" s="328">
        <f t="shared" si="1"/>
        <v>5</v>
      </c>
      <c r="I28" s="329">
        <f t="shared" si="2"/>
        <v>1</v>
      </c>
      <c r="J28" s="329">
        <f t="shared" si="3"/>
        <v>1</v>
      </c>
      <c r="K28" s="330" t="s">
        <v>12</v>
      </c>
      <c r="L28" s="330" t="s">
        <v>23</v>
      </c>
      <c r="M28" s="331" t="s">
        <v>12</v>
      </c>
      <c r="N28" s="352"/>
      <c r="O28" s="334"/>
      <c r="P28" s="353"/>
      <c r="Q28" s="354"/>
      <c r="R28" s="334"/>
      <c r="S28" s="334"/>
      <c r="T28" s="334"/>
      <c r="U28" s="361">
        <v>90</v>
      </c>
      <c r="V28" s="331">
        <v>2437577</v>
      </c>
      <c r="W28" s="332" t="s">
        <v>206</v>
      </c>
      <c r="X28" s="332" t="s">
        <v>210</v>
      </c>
      <c r="Y28" s="333" t="str">
        <f t="shared" ref="Y28:Z34" si="15">+D28</f>
        <v>GANITSKY</v>
      </c>
      <c r="Z28" s="334" t="str">
        <f t="shared" si="15"/>
        <v>GUBEREK</v>
      </c>
      <c r="AA28" s="334" t="str">
        <f t="shared" ref="AA28:AB31" si="16">+B28</f>
        <v>SALOMON</v>
      </c>
      <c r="AB28" s="334" t="str">
        <f t="shared" si="16"/>
        <v xml:space="preserve"> </v>
      </c>
      <c r="AC28" s="335">
        <f t="shared" si="13"/>
        <v>1094</v>
      </c>
      <c r="AD28" s="336">
        <f t="shared" ref="AD28:AD34" si="17">+F28</f>
        <v>19145201</v>
      </c>
      <c r="AE28" s="331" t="s">
        <v>23</v>
      </c>
      <c r="AF28" s="333"/>
      <c r="AG28" s="334"/>
      <c r="AH28" s="334"/>
      <c r="AI28" s="334"/>
      <c r="AJ28" s="335"/>
      <c r="AK28" s="335"/>
      <c r="AL28" s="355"/>
      <c r="AM28" s="337">
        <v>70102</v>
      </c>
      <c r="AN28" s="335">
        <v>6810</v>
      </c>
      <c r="AO28" s="335">
        <v>64991</v>
      </c>
      <c r="AP28" s="335">
        <v>69101</v>
      </c>
      <c r="AQ28" s="334" t="s">
        <v>347</v>
      </c>
      <c r="AR28" s="338" t="s">
        <v>23</v>
      </c>
      <c r="AS28" s="358"/>
      <c r="AT28" s="339" t="s">
        <v>162</v>
      </c>
      <c r="AU28" s="333"/>
      <c r="AV28" s="334"/>
      <c r="AW28" s="334"/>
      <c r="AX28" s="334"/>
      <c r="AY28" s="335"/>
      <c r="AZ28" s="335"/>
      <c r="BA28" s="355"/>
      <c r="BB28" s="362" t="s">
        <v>400</v>
      </c>
      <c r="BC28" s="343" t="s">
        <v>200</v>
      </c>
      <c r="BD28" s="343" t="s">
        <v>187</v>
      </c>
      <c r="BE28" s="343" t="s">
        <v>200</v>
      </c>
      <c r="BF28" s="344" t="s">
        <v>343</v>
      </c>
      <c r="BG28" s="363"/>
      <c r="BH28" s="345"/>
      <c r="BI28" s="334"/>
      <c r="BJ28" s="331"/>
      <c r="BK28" s="356"/>
      <c r="BL28" s="357"/>
      <c r="BM28" s="348">
        <v>43293</v>
      </c>
      <c r="BN28" s="348"/>
      <c r="BO28" s="349"/>
      <c r="BP28" s="349"/>
      <c r="BQ28" s="350"/>
      <c r="BR28" s="349"/>
      <c r="BS28" s="349"/>
      <c r="BT28" s="349"/>
      <c r="BU28" s="349"/>
      <c r="BV28" s="349"/>
      <c r="BW28" s="349"/>
      <c r="BX28" s="348"/>
      <c r="BY28" s="348"/>
      <c r="BZ28" s="348"/>
      <c r="CA28" s="364" t="s">
        <v>505</v>
      </c>
    </row>
    <row r="29" spans="1:81" x14ac:dyDescent="0.35">
      <c r="A29" s="7">
        <v>1104</v>
      </c>
      <c r="B29" s="3" t="s">
        <v>271</v>
      </c>
      <c r="C29" s="3" t="s">
        <v>154</v>
      </c>
      <c r="D29" s="3" t="s">
        <v>269</v>
      </c>
      <c r="E29" s="3" t="s">
        <v>270</v>
      </c>
      <c r="F29" s="4">
        <v>41598885</v>
      </c>
      <c r="G29" s="8">
        <f t="shared" si="0"/>
        <v>7</v>
      </c>
      <c r="H29" s="9">
        <f t="shared" si="1"/>
        <v>4</v>
      </c>
      <c r="I29" s="10">
        <f t="shared" si="2"/>
        <v>85</v>
      </c>
      <c r="J29" s="10">
        <f t="shared" si="3"/>
        <v>5</v>
      </c>
      <c r="K29" s="11" t="s">
        <v>12</v>
      </c>
      <c r="L29" s="11" t="s">
        <v>23</v>
      </c>
      <c r="M29" s="1" t="s">
        <v>12</v>
      </c>
      <c r="N29" s="26"/>
      <c r="P29" s="27"/>
      <c r="Q29" s="44"/>
      <c r="U29" s="33">
        <v>90</v>
      </c>
      <c r="V29" s="1">
        <v>6338555</v>
      </c>
      <c r="W29" s="49" t="s">
        <v>206</v>
      </c>
      <c r="X29" s="50" t="s">
        <v>209</v>
      </c>
      <c r="Y29" s="21" t="str">
        <f t="shared" si="15"/>
        <v>SPIWAK</v>
      </c>
      <c r="Z29" s="3" t="str">
        <f t="shared" si="15"/>
        <v>DE ROTLEWICZ</v>
      </c>
      <c r="AA29" s="3" t="str">
        <f t="shared" si="16"/>
        <v xml:space="preserve">FRIDA  </v>
      </c>
      <c r="AB29" s="3" t="str">
        <f t="shared" si="16"/>
        <v xml:space="preserve"> </v>
      </c>
      <c r="AC29" s="4">
        <f t="shared" si="13"/>
        <v>1104</v>
      </c>
      <c r="AD29" s="28">
        <f t="shared" si="17"/>
        <v>41598885</v>
      </c>
      <c r="AE29" s="1" t="s">
        <v>23</v>
      </c>
      <c r="AF29" s="21"/>
      <c r="AL29" s="25"/>
      <c r="AM29" s="29"/>
      <c r="AQ29" s="3" t="s">
        <v>272</v>
      </c>
      <c r="AR29" s="22"/>
      <c r="AT29" s="322"/>
      <c r="AU29" s="21"/>
      <c r="AY29" s="4"/>
      <c r="AZ29" s="4"/>
      <c r="BA29" s="25"/>
      <c r="BB29" s="73" t="s">
        <v>274</v>
      </c>
      <c r="BF29" s="74" t="s">
        <v>518</v>
      </c>
      <c r="BG29" s="32"/>
      <c r="BH29" s="31"/>
      <c r="BJ29" s="35"/>
      <c r="BK29" s="119"/>
      <c r="BL29" s="120"/>
      <c r="BM29" s="125">
        <v>43296</v>
      </c>
      <c r="BN29" s="125"/>
      <c r="BX29" s="125"/>
      <c r="BY29" s="125"/>
      <c r="BZ29" s="125"/>
      <c r="CA29" s="127">
        <v>2655881000</v>
      </c>
    </row>
    <row r="30" spans="1:81" x14ac:dyDescent="0.35">
      <c r="A30" s="136">
        <v>1174</v>
      </c>
      <c r="B30" s="137" t="s">
        <v>611</v>
      </c>
      <c r="C30" s="137" t="s">
        <v>154</v>
      </c>
      <c r="D30" s="137" t="s">
        <v>231</v>
      </c>
      <c r="E30" s="137" t="s">
        <v>584</v>
      </c>
      <c r="F30" s="144">
        <v>1201063</v>
      </c>
      <c r="G30" s="155">
        <f t="shared" si="0"/>
        <v>0</v>
      </c>
      <c r="H30" s="306">
        <f t="shared" si="1"/>
        <v>0</v>
      </c>
      <c r="I30" s="307">
        <f t="shared" si="2"/>
        <v>63</v>
      </c>
      <c r="J30" s="307">
        <f t="shared" si="3"/>
        <v>3</v>
      </c>
      <c r="K30" s="308" t="s">
        <v>12</v>
      </c>
      <c r="L30" s="308" t="s">
        <v>23</v>
      </c>
      <c r="M30" s="138" t="s">
        <v>12</v>
      </c>
      <c r="N30" s="139"/>
      <c r="O30" s="137"/>
      <c r="P30" s="140"/>
      <c r="Q30" s="141"/>
      <c r="R30" s="137"/>
      <c r="S30" s="137"/>
      <c r="T30" s="137"/>
      <c r="U30" s="309">
        <v>6810</v>
      </c>
      <c r="V30" s="138">
        <v>3124573031</v>
      </c>
      <c r="W30" s="142" t="s">
        <v>206</v>
      </c>
      <c r="X30" s="142" t="s">
        <v>209</v>
      </c>
      <c r="Y30" s="143" t="str">
        <f t="shared" si="15"/>
        <v>ARANGO</v>
      </c>
      <c r="Z30" s="137" t="str">
        <f t="shared" si="15"/>
        <v>LONDOÑO</v>
      </c>
      <c r="AA30" s="137" t="str">
        <f t="shared" si="16"/>
        <v>BERNARDO</v>
      </c>
      <c r="AB30" s="137" t="str">
        <f t="shared" si="16"/>
        <v xml:space="preserve"> </v>
      </c>
      <c r="AC30" s="144">
        <f t="shared" si="13"/>
        <v>1174</v>
      </c>
      <c r="AD30" s="145">
        <f t="shared" si="17"/>
        <v>1201063</v>
      </c>
      <c r="AE30" s="138" t="s">
        <v>23</v>
      </c>
      <c r="AF30" s="143"/>
      <c r="AG30" s="137"/>
      <c r="AH30" s="137"/>
      <c r="AI30" s="137"/>
      <c r="AJ30" s="144"/>
      <c r="AK30" s="144"/>
      <c r="AL30" s="311"/>
      <c r="AM30" s="148"/>
      <c r="AN30" s="144"/>
      <c r="AO30" s="144"/>
      <c r="AP30" s="144"/>
      <c r="AQ30" s="137"/>
      <c r="AR30" s="149"/>
      <c r="AS30" s="312"/>
      <c r="AT30" s="326" t="s">
        <v>618</v>
      </c>
      <c r="AU30" s="146"/>
      <c r="AV30" s="147"/>
      <c r="AW30" s="147"/>
      <c r="AX30" s="147"/>
      <c r="AY30" s="144"/>
      <c r="AZ30" s="144"/>
      <c r="BA30" s="150"/>
      <c r="BB30" s="402" t="s">
        <v>612</v>
      </c>
      <c r="BC30" s="392"/>
      <c r="BD30" s="393"/>
      <c r="BE30" s="393"/>
      <c r="BF30" s="394" t="s">
        <v>614</v>
      </c>
      <c r="BG30" s="151"/>
      <c r="BH30" s="152"/>
      <c r="BI30" s="137"/>
      <c r="BJ30" s="316"/>
      <c r="BK30" s="317"/>
      <c r="BL30" s="318"/>
      <c r="BM30" s="153">
        <v>43309</v>
      </c>
      <c r="BN30" s="153"/>
      <c r="BO30" s="154"/>
      <c r="BP30" s="154"/>
      <c r="BQ30" s="319"/>
      <c r="BR30" s="154"/>
      <c r="BS30" s="154"/>
      <c r="BT30" s="154"/>
      <c r="BU30" s="154"/>
      <c r="BV30" s="154"/>
      <c r="BW30" s="154"/>
      <c r="BX30" s="153"/>
      <c r="BY30" s="153"/>
      <c r="BZ30" s="153"/>
      <c r="CA30" s="320"/>
    </row>
    <row r="31" spans="1:81" x14ac:dyDescent="0.35">
      <c r="A31" s="136">
        <v>1175</v>
      </c>
      <c r="B31" s="137" t="s">
        <v>623</v>
      </c>
      <c r="C31" s="137" t="s">
        <v>154</v>
      </c>
      <c r="D31" s="137" t="s">
        <v>98</v>
      </c>
      <c r="E31" s="137" t="s">
        <v>626</v>
      </c>
      <c r="F31" s="144">
        <v>24255264</v>
      </c>
      <c r="G31" s="155">
        <f t="shared" si="0"/>
        <v>1</v>
      </c>
      <c r="H31" s="306">
        <f t="shared" si="1"/>
        <v>1</v>
      </c>
      <c r="I31" s="307">
        <f t="shared" si="2"/>
        <v>64</v>
      </c>
      <c r="J31" s="307">
        <f t="shared" si="3"/>
        <v>4</v>
      </c>
      <c r="K31" s="308" t="s">
        <v>12</v>
      </c>
      <c r="L31" s="308" t="s">
        <v>23</v>
      </c>
      <c r="M31" s="138" t="s">
        <v>12</v>
      </c>
      <c r="N31" s="139"/>
      <c r="O31" s="137"/>
      <c r="P31" s="140"/>
      <c r="Q31" s="141"/>
      <c r="R31" s="137"/>
      <c r="S31" s="137"/>
      <c r="T31" s="137"/>
      <c r="U31" s="309">
        <v>6810</v>
      </c>
      <c r="V31" s="138">
        <v>3124573031</v>
      </c>
      <c r="W31" s="142" t="s">
        <v>206</v>
      </c>
      <c r="X31" s="142" t="s">
        <v>209</v>
      </c>
      <c r="Y31" s="143" t="str">
        <f t="shared" si="15"/>
        <v>BUITRAGO</v>
      </c>
      <c r="Z31" s="137" t="str">
        <f t="shared" si="15"/>
        <v>DE ARANGO</v>
      </c>
      <c r="AA31" s="137" t="str">
        <f t="shared" si="16"/>
        <v>ESTHER</v>
      </c>
      <c r="AB31" s="137" t="str">
        <f t="shared" si="16"/>
        <v xml:space="preserve"> </v>
      </c>
      <c r="AC31" s="144">
        <f t="shared" si="13"/>
        <v>1175</v>
      </c>
      <c r="AD31" s="145">
        <f t="shared" si="17"/>
        <v>24255264</v>
      </c>
      <c r="AE31" s="138" t="s">
        <v>23</v>
      </c>
      <c r="AF31" s="143"/>
      <c r="AG31" s="137"/>
      <c r="AH31" s="137"/>
      <c r="AI31" s="137"/>
      <c r="AJ31" s="144"/>
      <c r="AK31" s="144"/>
      <c r="AL31" s="311"/>
      <c r="AM31" s="148"/>
      <c r="AN31" s="144"/>
      <c r="AO31" s="144"/>
      <c r="AP31" s="144"/>
      <c r="AQ31" s="137"/>
      <c r="AR31" s="149"/>
      <c r="AS31" s="312"/>
      <c r="AT31" s="326" t="s">
        <v>618</v>
      </c>
      <c r="AU31" s="146"/>
      <c r="AV31" s="147"/>
      <c r="AW31" s="147"/>
      <c r="AX31" s="147"/>
      <c r="AY31" s="144"/>
      <c r="AZ31" s="144"/>
      <c r="BA31" s="150"/>
      <c r="BB31" s="399" t="s">
        <v>633</v>
      </c>
      <c r="BC31" s="314"/>
      <c r="BD31" s="315"/>
      <c r="BE31" s="315"/>
      <c r="BF31" s="382" t="s">
        <v>634</v>
      </c>
      <c r="BG31" s="151"/>
      <c r="BH31" s="152"/>
      <c r="BI31" s="137"/>
      <c r="BJ31" s="316"/>
      <c r="BK31" s="317"/>
      <c r="BL31" s="318"/>
      <c r="BM31" s="153">
        <v>43309</v>
      </c>
      <c r="BN31" s="153"/>
      <c r="BO31" s="154"/>
      <c r="BP31" s="154"/>
      <c r="BQ31" s="319"/>
      <c r="BR31" s="154"/>
      <c r="BS31" s="154"/>
      <c r="BT31" s="154"/>
      <c r="BU31" s="154"/>
      <c r="BV31" s="154"/>
      <c r="BW31" s="154"/>
      <c r="BX31" s="153"/>
      <c r="BY31" s="153"/>
      <c r="BZ31" s="153"/>
      <c r="CA31" s="320"/>
    </row>
    <row r="32" spans="1:81" x14ac:dyDescent="0.35">
      <c r="A32" s="7">
        <v>1063</v>
      </c>
      <c r="B32" s="13" t="s">
        <v>53</v>
      </c>
      <c r="C32" s="13" t="s">
        <v>154</v>
      </c>
      <c r="D32" s="13" t="s">
        <v>54</v>
      </c>
      <c r="E32" s="13" t="s">
        <v>55</v>
      </c>
      <c r="F32" s="14">
        <v>79625466</v>
      </c>
      <c r="G32" s="8">
        <f t="shared" si="0"/>
        <v>9</v>
      </c>
      <c r="H32" s="9">
        <f t="shared" si="1"/>
        <v>2</v>
      </c>
      <c r="I32" s="10">
        <f t="shared" si="2"/>
        <v>66</v>
      </c>
      <c r="J32" s="10">
        <f t="shared" si="3"/>
        <v>6</v>
      </c>
      <c r="K32" s="1" t="s">
        <v>12</v>
      </c>
      <c r="L32" s="11" t="s">
        <v>23</v>
      </c>
      <c r="M32" s="1" t="s">
        <v>12</v>
      </c>
      <c r="N32" s="26"/>
      <c r="P32" s="27"/>
      <c r="Q32" s="44"/>
      <c r="U32" s="52">
        <v>7220</v>
      </c>
      <c r="V32" s="1">
        <v>6700411</v>
      </c>
      <c r="W32" s="49" t="s">
        <v>206</v>
      </c>
      <c r="X32" s="50" t="s">
        <v>210</v>
      </c>
      <c r="Y32" s="21" t="str">
        <f t="shared" si="15"/>
        <v>SANCHEZ</v>
      </c>
      <c r="Z32" s="3" t="str">
        <f t="shared" si="15"/>
        <v>VANEGAS</v>
      </c>
      <c r="AA32" s="3" t="str">
        <f>+B32</f>
        <v>GUILLERMO</v>
      </c>
      <c r="AB32" s="3" t="s">
        <v>154</v>
      </c>
      <c r="AC32" s="4">
        <f t="shared" si="13"/>
        <v>1063</v>
      </c>
      <c r="AD32" s="28">
        <f t="shared" si="17"/>
        <v>79625466</v>
      </c>
      <c r="AE32" s="1" t="s">
        <v>23</v>
      </c>
      <c r="AF32" s="21"/>
      <c r="AL32" s="25"/>
      <c r="AM32" s="53">
        <v>72101</v>
      </c>
      <c r="AN32" s="54">
        <v>86211</v>
      </c>
      <c r="AO32" s="54">
        <v>64991</v>
      </c>
      <c r="AP32" s="4">
        <v>4</v>
      </c>
      <c r="AQ32" s="3" t="s">
        <v>318</v>
      </c>
      <c r="AR32" s="22" t="s">
        <v>23</v>
      </c>
      <c r="AT32" s="322"/>
      <c r="AU32" s="21"/>
      <c r="AY32" s="4"/>
      <c r="AZ32" s="4"/>
      <c r="BA32" s="25"/>
      <c r="BB32" s="73" t="s">
        <v>659</v>
      </c>
      <c r="BC32" s="71" t="s">
        <v>230</v>
      </c>
      <c r="BD32" s="71" t="s">
        <v>187</v>
      </c>
      <c r="BE32" s="71" t="s">
        <v>230</v>
      </c>
      <c r="BF32" s="74" t="s">
        <v>453</v>
      </c>
      <c r="BG32" s="32"/>
      <c r="BH32" s="31"/>
      <c r="BK32" s="121" t="s">
        <v>454</v>
      </c>
      <c r="BL32" s="122" t="s">
        <v>455</v>
      </c>
      <c r="BM32" s="125">
        <v>43392</v>
      </c>
      <c r="BN32" s="125"/>
      <c r="BX32" s="125"/>
      <c r="BY32" s="125"/>
      <c r="BZ32" s="125"/>
      <c r="CA32" s="127">
        <v>575863000</v>
      </c>
      <c r="CC32" s="3" t="s">
        <v>607</v>
      </c>
    </row>
    <row r="33" spans="1:87" x14ac:dyDescent="0.35">
      <c r="A33" s="7">
        <v>1151</v>
      </c>
      <c r="B33" s="3" t="s">
        <v>264</v>
      </c>
      <c r="C33" s="3" t="s">
        <v>154</v>
      </c>
      <c r="D33" s="3" t="s">
        <v>161</v>
      </c>
      <c r="E33" s="3" t="s">
        <v>401</v>
      </c>
      <c r="F33" s="4">
        <v>19263348</v>
      </c>
      <c r="G33" s="8">
        <f t="shared" si="0"/>
        <v>5</v>
      </c>
      <c r="H33" s="9">
        <f t="shared" si="1"/>
        <v>6</v>
      </c>
      <c r="I33" s="10">
        <f t="shared" si="2"/>
        <v>48</v>
      </c>
      <c r="J33" s="10">
        <f t="shared" si="3"/>
        <v>8</v>
      </c>
      <c r="K33" s="11" t="s">
        <v>12</v>
      </c>
      <c r="L33" s="11" t="s">
        <v>23</v>
      </c>
      <c r="M33" s="1" t="s">
        <v>12</v>
      </c>
      <c r="N33" s="26"/>
      <c r="P33" s="27"/>
      <c r="Q33" s="44"/>
      <c r="U33" s="33">
        <v>90</v>
      </c>
      <c r="W33" s="49" t="s">
        <v>206</v>
      </c>
      <c r="X33" s="50" t="s">
        <v>209</v>
      </c>
      <c r="Y33" s="21" t="str">
        <f t="shared" si="15"/>
        <v>GARCIA</v>
      </c>
      <c r="Z33" s="3" t="str">
        <f t="shared" si="15"/>
        <v>ROZO</v>
      </c>
      <c r="AA33" s="3" t="str">
        <f>+B33</f>
        <v>FERNANDO</v>
      </c>
      <c r="AB33" s="3" t="str">
        <f>+C33</f>
        <v xml:space="preserve"> </v>
      </c>
      <c r="AC33" s="4">
        <f t="shared" si="13"/>
        <v>1151</v>
      </c>
      <c r="AD33" s="28">
        <f t="shared" si="17"/>
        <v>19263348</v>
      </c>
      <c r="AE33" s="1" t="s">
        <v>23</v>
      </c>
      <c r="AF33" s="21"/>
      <c r="AL33" s="25"/>
      <c r="AM33" s="29"/>
      <c r="AR33" s="22"/>
      <c r="AT33" s="322"/>
      <c r="AU33" s="21"/>
      <c r="AY33" s="4"/>
      <c r="AZ33" s="4"/>
      <c r="BA33" s="25"/>
      <c r="BB33" s="76" t="s">
        <v>517</v>
      </c>
      <c r="BC33" s="115"/>
      <c r="BF33" s="405" t="s">
        <v>613</v>
      </c>
      <c r="BG33" s="32"/>
      <c r="BH33" s="31"/>
      <c r="BJ33" s="35"/>
      <c r="BK33" s="119"/>
      <c r="BL33" s="120"/>
      <c r="BM33" s="125">
        <v>43453</v>
      </c>
      <c r="BN33" s="125"/>
      <c r="BX33" s="125"/>
      <c r="BY33" s="125"/>
      <c r="BZ33" s="125"/>
      <c r="CA33" s="127">
        <v>5741902000</v>
      </c>
    </row>
    <row r="34" spans="1:87" x14ac:dyDescent="0.35">
      <c r="A34" s="7">
        <v>1138</v>
      </c>
      <c r="B34" s="3" t="s">
        <v>464</v>
      </c>
      <c r="C34" s="3" t="s">
        <v>76</v>
      </c>
      <c r="D34" s="3" t="s">
        <v>465</v>
      </c>
      <c r="E34" s="3" t="s">
        <v>292</v>
      </c>
      <c r="F34" s="4">
        <v>52718087</v>
      </c>
      <c r="G34" s="8">
        <f t="shared" si="0"/>
        <v>2</v>
      </c>
      <c r="H34" s="9">
        <f t="shared" si="1"/>
        <v>9</v>
      </c>
      <c r="I34" s="10">
        <f t="shared" si="2"/>
        <v>87</v>
      </c>
      <c r="J34" s="10">
        <f t="shared" si="3"/>
        <v>7</v>
      </c>
      <c r="K34" s="11" t="s">
        <v>12</v>
      </c>
      <c r="L34" s="11" t="s">
        <v>23</v>
      </c>
      <c r="M34" s="1" t="s">
        <v>12</v>
      </c>
      <c r="N34" s="26"/>
      <c r="P34" s="27"/>
      <c r="Q34" s="44"/>
      <c r="U34" s="33">
        <v>10</v>
      </c>
      <c r="W34" s="49" t="s">
        <v>206</v>
      </c>
      <c r="X34" s="50" t="s">
        <v>209</v>
      </c>
      <c r="Y34" s="21" t="str">
        <f t="shared" si="15"/>
        <v>SALCEDO</v>
      </c>
      <c r="Z34" s="3" t="str">
        <f t="shared" si="15"/>
        <v>DELGADO</v>
      </c>
      <c r="AA34" s="3" t="str">
        <f>+B34</f>
        <v>ANGELICA</v>
      </c>
      <c r="AB34" s="3" t="str">
        <f>+C34</f>
        <v>MARIA</v>
      </c>
      <c r="AC34" s="4">
        <f t="shared" si="13"/>
        <v>1138</v>
      </c>
      <c r="AD34" s="28">
        <f t="shared" si="17"/>
        <v>52718087</v>
      </c>
      <c r="AE34" s="1" t="s">
        <v>23</v>
      </c>
      <c r="AF34" s="21"/>
      <c r="AL34" s="25"/>
      <c r="AM34" s="29"/>
      <c r="AR34" s="22"/>
      <c r="AT34" s="322"/>
      <c r="AU34" s="21"/>
      <c r="AY34" s="4"/>
      <c r="AZ34" s="4"/>
      <c r="BA34" s="25"/>
      <c r="BB34" s="390" t="s">
        <v>647</v>
      </c>
      <c r="BF34" s="391" t="s">
        <v>648</v>
      </c>
      <c r="BG34" s="32"/>
      <c r="BH34" s="31"/>
      <c r="BJ34" s="35"/>
      <c r="BK34" s="119"/>
      <c r="BL34" s="120"/>
      <c r="BM34" s="125">
        <v>43538</v>
      </c>
      <c r="BN34" s="125"/>
      <c r="BX34" s="125"/>
      <c r="BY34" s="125"/>
      <c r="BZ34" s="125"/>
      <c r="CA34" s="127" t="s">
        <v>505</v>
      </c>
    </row>
    <row r="35" spans="1:87" x14ac:dyDescent="0.35">
      <c r="A35" s="7">
        <v>1079</v>
      </c>
      <c r="B35" s="13" t="s">
        <v>77</v>
      </c>
      <c r="C35" s="13" t="s">
        <v>78</v>
      </c>
      <c r="D35" s="13" t="s">
        <v>79</v>
      </c>
      <c r="E35" s="13" t="s">
        <v>67</v>
      </c>
      <c r="F35" s="14">
        <v>19296380</v>
      </c>
      <c r="G35" s="8">
        <f t="shared" si="0"/>
        <v>3</v>
      </c>
      <c r="H35" s="9">
        <f t="shared" si="1"/>
        <v>8</v>
      </c>
      <c r="I35" s="10">
        <f t="shared" si="2"/>
        <v>80</v>
      </c>
      <c r="J35" s="10">
        <f t="shared" si="3"/>
        <v>0</v>
      </c>
      <c r="K35" s="1" t="s">
        <v>12</v>
      </c>
      <c r="L35" s="11" t="s">
        <v>23</v>
      </c>
      <c r="M35" s="1" t="s">
        <v>12</v>
      </c>
      <c r="N35" s="26"/>
      <c r="P35" s="27"/>
      <c r="Q35" s="44"/>
      <c r="U35" s="52">
        <v>90</v>
      </c>
      <c r="W35" s="49" t="s">
        <v>206</v>
      </c>
      <c r="X35" s="50" t="s">
        <v>210</v>
      </c>
      <c r="Y35" s="21"/>
      <c r="AC35" s="4">
        <f t="shared" si="13"/>
        <v>1079</v>
      </c>
      <c r="AD35" s="28"/>
      <c r="AF35" s="21"/>
      <c r="AL35" s="25"/>
      <c r="AM35" s="29"/>
      <c r="AR35" s="22"/>
      <c r="AT35" s="322"/>
      <c r="AU35" s="21"/>
      <c r="AY35" s="4"/>
      <c r="AZ35" s="4"/>
      <c r="BA35" s="25"/>
      <c r="BB35" s="73" t="s">
        <v>196</v>
      </c>
      <c r="BC35" s="71" t="s">
        <v>193</v>
      </c>
      <c r="BD35" s="71" t="s">
        <v>187</v>
      </c>
      <c r="BE35" s="71" t="s">
        <v>193</v>
      </c>
      <c r="BF35" s="74" t="s">
        <v>399</v>
      </c>
      <c r="BG35" s="32"/>
      <c r="BH35" s="31"/>
      <c r="BK35" s="121"/>
      <c r="BL35" s="122"/>
      <c r="BM35" s="125">
        <v>43652</v>
      </c>
      <c r="BN35" s="125"/>
      <c r="BX35" s="125"/>
      <c r="BY35" s="125"/>
      <c r="BZ35" s="125"/>
      <c r="CA35" s="127" t="s">
        <v>504</v>
      </c>
    </row>
    <row r="36" spans="1:87" x14ac:dyDescent="0.35">
      <c r="A36" s="136">
        <v>1179</v>
      </c>
      <c r="B36" s="137" t="s">
        <v>76</v>
      </c>
      <c r="C36" s="137" t="s">
        <v>609</v>
      </c>
      <c r="D36" s="137" t="s">
        <v>231</v>
      </c>
      <c r="E36" s="137" t="s">
        <v>98</v>
      </c>
      <c r="F36" s="144">
        <v>21070892</v>
      </c>
      <c r="G36" s="155">
        <f t="shared" si="0"/>
        <v>9</v>
      </c>
      <c r="H36" s="306">
        <f t="shared" si="1"/>
        <v>2</v>
      </c>
      <c r="I36" s="307">
        <f t="shared" si="2"/>
        <v>92</v>
      </c>
      <c r="J36" s="307">
        <f t="shared" si="3"/>
        <v>2</v>
      </c>
      <c r="K36" s="308" t="s">
        <v>12</v>
      </c>
      <c r="L36" s="308" t="s">
        <v>23</v>
      </c>
      <c r="M36" s="138" t="s">
        <v>12</v>
      </c>
      <c r="N36" s="139"/>
      <c r="O36" s="137"/>
      <c r="P36" s="140"/>
      <c r="Q36" s="141"/>
      <c r="R36" s="137"/>
      <c r="S36" s="137"/>
      <c r="T36" s="137"/>
      <c r="U36" s="309">
        <v>7010</v>
      </c>
      <c r="V36" s="138">
        <v>3124573031</v>
      </c>
      <c r="W36" s="142" t="s">
        <v>206</v>
      </c>
      <c r="X36" s="142" t="s">
        <v>209</v>
      </c>
      <c r="Y36" s="143" t="str">
        <f>+D36</f>
        <v>ARANGO</v>
      </c>
      <c r="Z36" s="137" t="str">
        <f>+E36</f>
        <v>BUITRAGO</v>
      </c>
      <c r="AA36" s="137" t="str">
        <f>+B36</f>
        <v>MARIA</v>
      </c>
      <c r="AB36" s="137" t="str">
        <f>+C36</f>
        <v>LUISA</v>
      </c>
      <c r="AC36" s="144">
        <f t="shared" si="13"/>
        <v>1179</v>
      </c>
      <c r="AD36" s="145">
        <f>+F36</f>
        <v>21070892</v>
      </c>
      <c r="AE36" s="138" t="s">
        <v>23</v>
      </c>
      <c r="AF36" s="143"/>
      <c r="AG36" s="137"/>
      <c r="AH36" s="137"/>
      <c r="AI36" s="137"/>
      <c r="AJ36" s="144"/>
      <c r="AK36" s="144"/>
      <c r="AL36" s="311"/>
      <c r="AM36" s="148"/>
      <c r="AN36" s="144"/>
      <c r="AO36" s="144"/>
      <c r="AP36" s="144"/>
      <c r="AQ36" s="137"/>
      <c r="AR36" s="149"/>
      <c r="AS36" s="312"/>
      <c r="AT36" s="326" t="s">
        <v>618</v>
      </c>
      <c r="AU36" s="146"/>
      <c r="AV36" s="147"/>
      <c r="AW36" s="147"/>
      <c r="AX36" s="147"/>
      <c r="AY36" s="144"/>
      <c r="AZ36" s="144"/>
      <c r="BA36" s="150"/>
      <c r="BB36" s="402" t="s">
        <v>610</v>
      </c>
      <c r="BC36" s="392"/>
      <c r="BD36" s="393"/>
      <c r="BE36" s="393"/>
      <c r="BF36" s="394" t="s">
        <v>649</v>
      </c>
      <c r="BG36" s="151"/>
      <c r="BH36" s="152"/>
      <c r="BI36" s="137"/>
      <c r="BJ36" s="316"/>
      <c r="BK36" s="317"/>
      <c r="BL36" s="318"/>
      <c r="BM36" s="153">
        <v>43663</v>
      </c>
      <c r="BN36" s="153"/>
      <c r="BO36" s="154"/>
      <c r="BP36" s="154"/>
      <c r="BQ36" s="319"/>
      <c r="BR36" s="154"/>
      <c r="BS36" s="154"/>
      <c r="BT36" s="154"/>
      <c r="BU36" s="154"/>
      <c r="BV36" s="154"/>
      <c r="BW36" s="154"/>
      <c r="BX36" s="153"/>
      <c r="BY36" s="153"/>
      <c r="BZ36" s="153"/>
      <c r="CA36" s="320"/>
    </row>
    <row r="37" spans="1:87" x14ac:dyDescent="0.35">
      <c r="A37" s="7">
        <v>1167</v>
      </c>
      <c r="B37" s="3" t="s">
        <v>562</v>
      </c>
      <c r="C37" s="3" t="s">
        <v>58</v>
      </c>
      <c r="D37" s="3" t="s">
        <v>563</v>
      </c>
      <c r="E37" s="3" t="s">
        <v>364</v>
      </c>
      <c r="F37" s="4">
        <v>51831576</v>
      </c>
      <c r="G37" s="8">
        <f t="shared" ref="G37:G68" si="18">IF(H37=0,0,IF(H37=1,1,11-H37))</f>
        <v>1</v>
      </c>
      <c r="H37" s="9">
        <f t="shared" ref="H37:H68" si="19">MOD((VALUE(MID(TEXT(F37,"000000000000000"),15,1))*3+VALUE(MID(TEXT(F37,"000000000000000"),14,1))*7+VALUE(MID(TEXT(F37,"000000000000000"),13,1))*13+VALUE(MID(TEXT(F37,"000000000000000"),12,1))*17+VALUE(MID(TEXT(F37,"000000000000000"),11,1))*19+VALUE(MID(TEXT(F37,"000000000000000"),10,1))*23+VALUE(MID(TEXT(F37,"000000000000000"),9,1))*29+VALUE(MID(TEXT(F37,"000000000000000"),8,1))*37+VALUE(MID(TEXT(F37,"000000000000000"),7,1))*41+VALUE(MID(TEXT(F37,"000000000000000"),6,1))*43+VALUE(MID(TEXT(F37,"000000000000000"),5,1))*47+VALUE(MID(TEXT(F37,"000000000000000"),4,1))*53+VALUE(MID(TEXT(F37,"000000000000000"),3,1))*59+VALUE(MID(TEXT(F37,"000000000000000"),2,1))*67+VALUE(MID(TEXT(F37,"000000000000000"),1,1))*71),11)</f>
        <v>10</v>
      </c>
      <c r="I37" s="10">
        <f t="shared" ref="I37:I68" si="20">ROUND((((F37/100)-INT(F37/100))*100),0)</f>
        <v>76</v>
      </c>
      <c r="J37" s="10">
        <f t="shared" ref="J37:J68" si="21">ROUND((((F37/10)-INT(F37/10))*10),0)</f>
        <v>6</v>
      </c>
      <c r="K37" s="11" t="s">
        <v>12</v>
      </c>
      <c r="L37" s="11" t="s">
        <v>23</v>
      </c>
      <c r="M37" s="1" t="s">
        <v>12</v>
      </c>
      <c r="N37" s="26"/>
      <c r="P37" s="27"/>
      <c r="Q37" s="44"/>
      <c r="U37" s="33">
        <v>7010</v>
      </c>
      <c r="W37" s="49" t="s">
        <v>206</v>
      </c>
      <c r="X37" s="50" t="s">
        <v>209</v>
      </c>
      <c r="Y37" s="21" t="str">
        <f>+D37</f>
        <v>CARRILLO</v>
      </c>
      <c r="AA37" s="3" t="str">
        <f>+B37</f>
        <v>MARTHA</v>
      </c>
      <c r="AC37" s="4">
        <f t="shared" si="13"/>
        <v>1167</v>
      </c>
      <c r="AD37" s="28">
        <f>+F37</f>
        <v>51831576</v>
      </c>
      <c r="AE37" s="1" t="s">
        <v>23</v>
      </c>
      <c r="AF37" s="21"/>
      <c r="AL37" s="25"/>
      <c r="AM37" s="29">
        <v>3290</v>
      </c>
      <c r="AR37" s="22"/>
      <c r="AS37" s="78" t="s">
        <v>564</v>
      </c>
      <c r="AT37" s="322"/>
      <c r="AU37" s="21"/>
      <c r="AY37" s="4"/>
      <c r="AZ37" s="4"/>
      <c r="BA37" s="25"/>
      <c r="BB37" s="400" t="s">
        <v>565</v>
      </c>
      <c r="BC37" s="132"/>
      <c r="BD37" s="129"/>
      <c r="BE37" s="129"/>
      <c r="BF37" s="131" t="s">
        <v>658</v>
      </c>
      <c r="BG37" s="32"/>
      <c r="BH37" s="31"/>
      <c r="BJ37" s="35"/>
      <c r="BK37" s="119"/>
      <c r="BL37" s="120"/>
      <c r="BM37" s="125">
        <v>43671</v>
      </c>
      <c r="BN37" s="125"/>
      <c r="BX37" s="125"/>
      <c r="BY37" s="125"/>
      <c r="BZ37" s="125"/>
      <c r="CA37" s="127" t="s">
        <v>505</v>
      </c>
    </row>
    <row r="38" spans="1:87" s="17" customFormat="1" x14ac:dyDescent="0.35">
      <c r="A38" s="7">
        <v>1100</v>
      </c>
      <c r="B38" s="13" t="s">
        <v>277</v>
      </c>
      <c r="C38" s="13" t="s">
        <v>278</v>
      </c>
      <c r="D38" s="13" t="s">
        <v>94</v>
      </c>
      <c r="E38" s="16" t="s">
        <v>95</v>
      </c>
      <c r="F38" s="14">
        <v>91216495</v>
      </c>
      <c r="G38" s="8">
        <f t="shared" si="18"/>
        <v>1</v>
      </c>
      <c r="H38" s="9">
        <f t="shared" si="19"/>
        <v>10</v>
      </c>
      <c r="I38" s="10">
        <f t="shared" si="20"/>
        <v>95</v>
      </c>
      <c r="J38" s="10">
        <f t="shared" si="21"/>
        <v>5</v>
      </c>
      <c r="K38" s="11"/>
      <c r="L38" s="11"/>
      <c r="M38" s="1"/>
      <c r="N38" s="26"/>
      <c r="O38" s="3"/>
      <c r="P38" s="27"/>
      <c r="Q38" s="44"/>
      <c r="R38" s="3"/>
      <c r="S38" s="3"/>
      <c r="T38" s="3"/>
      <c r="U38" s="33">
        <v>9319</v>
      </c>
      <c r="V38" s="1"/>
      <c r="W38" s="49" t="s">
        <v>206</v>
      </c>
      <c r="X38" s="50" t="s">
        <v>104</v>
      </c>
      <c r="Y38" s="21" t="str">
        <f>+D38</f>
        <v xml:space="preserve">DELGADO </v>
      </c>
      <c r="Z38" s="3" t="str">
        <f>+E38</f>
        <v>OROZCO</v>
      </c>
      <c r="AA38" s="3" t="str">
        <f>+B38</f>
        <v>RUBEN</v>
      </c>
      <c r="AB38" s="3" t="str">
        <f>+C38</f>
        <v>DARIO</v>
      </c>
      <c r="AC38" s="4">
        <f t="shared" si="13"/>
        <v>1100</v>
      </c>
      <c r="AD38" s="28">
        <f>+F38</f>
        <v>91216495</v>
      </c>
      <c r="AE38" s="1" t="s">
        <v>23</v>
      </c>
      <c r="AF38" s="21"/>
      <c r="AG38" s="3"/>
      <c r="AH38" s="3"/>
      <c r="AI38" s="3"/>
      <c r="AJ38" s="4"/>
      <c r="AK38" s="4"/>
      <c r="AL38" s="25"/>
      <c r="AM38" s="29"/>
      <c r="AN38" s="4"/>
      <c r="AO38" s="4"/>
      <c r="AP38" s="4"/>
      <c r="AQ38" s="3"/>
      <c r="AR38" s="22"/>
      <c r="AS38" s="62"/>
      <c r="AT38" s="322"/>
      <c r="AU38" s="21"/>
      <c r="AV38" s="3"/>
      <c r="AW38" s="3"/>
      <c r="AX38" s="3"/>
      <c r="AY38" s="4"/>
      <c r="AZ38" s="4"/>
      <c r="BA38" s="25"/>
      <c r="BB38" s="73" t="s">
        <v>466</v>
      </c>
      <c r="BC38" s="71"/>
      <c r="BD38" s="71"/>
      <c r="BE38" s="71"/>
      <c r="BF38" s="74"/>
      <c r="BG38" s="32"/>
      <c r="BH38" s="31"/>
      <c r="BI38" s="3"/>
      <c r="BJ38" s="1"/>
      <c r="BK38" s="121" t="s">
        <v>467</v>
      </c>
      <c r="BL38" s="122" t="s">
        <v>468</v>
      </c>
      <c r="BM38" s="125" t="s">
        <v>469</v>
      </c>
      <c r="BN38" s="125"/>
      <c r="BO38" s="38"/>
      <c r="BP38" s="38"/>
      <c r="BQ38" s="56"/>
      <c r="BR38" s="38"/>
      <c r="BS38" s="38"/>
      <c r="BT38" s="38"/>
      <c r="BU38" s="38"/>
      <c r="BV38" s="38"/>
      <c r="BW38" s="38"/>
      <c r="BX38" s="125"/>
      <c r="BY38" s="125"/>
      <c r="BZ38" s="125"/>
      <c r="CA38" s="127">
        <v>184877000</v>
      </c>
      <c r="CC38" s="3"/>
      <c r="CD38" s="3"/>
      <c r="CE38" s="3"/>
      <c r="CF38" s="3"/>
      <c r="CG38" s="3"/>
      <c r="CH38" s="3"/>
      <c r="CI38" s="3"/>
    </row>
    <row r="39" spans="1:87" s="17" customFormat="1" x14ac:dyDescent="0.35">
      <c r="A39" s="264">
        <v>1051</v>
      </c>
      <c r="B39" s="290" t="s">
        <v>19</v>
      </c>
      <c r="C39" s="290" t="s">
        <v>20</v>
      </c>
      <c r="D39" s="290" t="s">
        <v>21</v>
      </c>
      <c r="E39" s="290" t="s">
        <v>22</v>
      </c>
      <c r="F39" s="291">
        <v>51646411</v>
      </c>
      <c r="G39" s="266">
        <f t="shared" si="18"/>
        <v>2</v>
      </c>
      <c r="H39" s="267">
        <f t="shared" si="19"/>
        <v>9</v>
      </c>
      <c r="I39" s="268">
        <f t="shared" si="20"/>
        <v>11</v>
      </c>
      <c r="J39" s="268">
        <f t="shared" si="21"/>
        <v>1</v>
      </c>
      <c r="K39" s="269" t="s">
        <v>12</v>
      </c>
      <c r="L39" s="269" t="s">
        <v>23</v>
      </c>
      <c r="M39" s="270" t="s">
        <v>12</v>
      </c>
      <c r="N39" s="292"/>
      <c r="O39" s="265"/>
      <c r="P39" s="293"/>
      <c r="Q39" s="294"/>
      <c r="R39" s="265"/>
      <c r="S39" s="265"/>
      <c r="T39" s="265"/>
      <c r="U39" s="295">
        <v>8513</v>
      </c>
      <c r="V39" s="270">
        <v>2744249</v>
      </c>
      <c r="W39" s="272" t="s">
        <v>206</v>
      </c>
      <c r="X39" s="272" t="s">
        <v>209</v>
      </c>
      <c r="Y39" s="273" t="str">
        <f>+D39</f>
        <v>GOMEZ</v>
      </c>
      <c r="Z39" s="265" t="str">
        <f>+E39</f>
        <v>MERCHAN</v>
      </c>
      <c r="AA39" s="265" t="str">
        <f>+B39</f>
        <v>ANA</v>
      </c>
      <c r="AB39" s="265" t="str">
        <f>+C39</f>
        <v>LUCIA</v>
      </c>
      <c r="AC39" s="274">
        <f t="shared" si="13"/>
        <v>1051</v>
      </c>
      <c r="AD39" s="275">
        <f>+F39</f>
        <v>51646411</v>
      </c>
      <c r="AE39" s="270" t="s">
        <v>23</v>
      </c>
      <c r="AF39" s="273"/>
      <c r="AG39" s="265"/>
      <c r="AH39" s="265"/>
      <c r="AI39" s="265"/>
      <c r="AJ39" s="274"/>
      <c r="AK39" s="274"/>
      <c r="AL39" s="296"/>
      <c r="AM39" s="278">
        <v>8513</v>
      </c>
      <c r="AN39" s="274">
        <v>6599</v>
      </c>
      <c r="AO39" s="274">
        <v>7010</v>
      </c>
      <c r="AP39" s="274">
        <v>6031</v>
      </c>
      <c r="AQ39" s="265" t="s">
        <v>239</v>
      </c>
      <c r="AR39" s="279" t="s">
        <v>23</v>
      </c>
      <c r="AS39" s="297"/>
      <c r="AT39" s="324" t="s">
        <v>622</v>
      </c>
      <c r="AU39" s="273"/>
      <c r="AV39" s="265"/>
      <c r="AW39" s="265"/>
      <c r="AX39" s="265"/>
      <c r="AY39" s="274"/>
      <c r="AZ39" s="274"/>
      <c r="BA39" s="296"/>
      <c r="BB39" s="298" t="s">
        <v>250</v>
      </c>
      <c r="BC39" s="299" t="s">
        <v>251</v>
      </c>
      <c r="BD39" s="299" t="s">
        <v>187</v>
      </c>
      <c r="BE39" s="299" t="s">
        <v>252</v>
      </c>
      <c r="BF39" s="300"/>
      <c r="BG39" s="301"/>
      <c r="BH39" s="282"/>
      <c r="BI39" s="265"/>
      <c r="BJ39" s="283">
        <v>0</v>
      </c>
      <c r="BK39" s="302"/>
      <c r="BL39" s="303"/>
      <c r="BM39" s="286"/>
      <c r="BN39" s="286"/>
      <c r="BO39" s="288"/>
      <c r="BP39" s="288"/>
      <c r="BQ39" s="289"/>
      <c r="BR39" s="288"/>
      <c r="BS39" s="288"/>
      <c r="BT39" s="288"/>
      <c r="BU39" s="288"/>
      <c r="BV39" s="288"/>
      <c r="BW39" s="288"/>
      <c r="BX39" s="286"/>
      <c r="BY39" s="286"/>
      <c r="BZ39" s="286"/>
      <c r="CA39" s="304">
        <v>996932000</v>
      </c>
      <c r="CC39" s="3"/>
      <c r="CD39" s="3"/>
      <c r="CE39" s="3"/>
      <c r="CF39" s="3"/>
      <c r="CG39" s="3"/>
      <c r="CH39" s="3"/>
      <c r="CI39" s="3"/>
    </row>
    <row r="40" spans="1:87" s="17" customFormat="1" x14ac:dyDescent="0.35">
      <c r="A40" s="7">
        <v>1055</v>
      </c>
      <c r="B40" s="13" t="s">
        <v>33</v>
      </c>
      <c r="C40" s="13" t="s">
        <v>154</v>
      </c>
      <c r="D40" s="13" t="s">
        <v>34</v>
      </c>
      <c r="E40" s="13" t="s">
        <v>35</v>
      </c>
      <c r="F40" s="14">
        <v>52453977</v>
      </c>
      <c r="G40" s="8">
        <f t="shared" si="18"/>
        <v>3</v>
      </c>
      <c r="H40" s="9">
        <f t="shared" si="19"/>
        <v>8</v>
      </c>
      <c r="I40" s="10">
        <f t="shared" si="20"/>
        <v>77</v>
      </c>
      <c r="J40" s="10">
        <f t="shared" si="21"/>
        <v>7</v>
      </c>
      <c r="K40" s="1" t="s">
        <v>12</v>
      </c>
      <c r="L40" s="11" t="s">
        <v>23</v>
      </c>
      <c r="M40" s="1" t="s">
        <v>12</v>
      </c>
      <c r="N40" s="26"/>
      <c r="O40" s="3"/>
      <c r="P40" s="27"/>
      <c r="Q40" s="44"/>
      <c r="R40" s="3"/>
      <c r="S40" s="3"/>
      <c r="T40" s="3"/>
      <c r="U40" s="52">
        <v>90</v>
      </c>
      <c r="V40" s="1">
        <v>2152501</v>
      </c>
      <c r="W40" s="49" t="s">
        <v>206</v>
      </c>
      <c r="X40" s="50" t="s">
        <v>210</v>
      </c>
      <c r="Y40" s="21" t="str">
        <f>+D67</f>
        <v>GARCIA</v>
      </c>
      <c r="Z40" s="3" t="str">
        <f>+E67</f>
        <v>ROZO</v>
      </c>
      <c r="AA40" s="3" t="str">
        <f>+B67</f>
        <v>MARTA</v>
      </c>
      <c r="AB40" s="3" t="str">
        <f>+C40</f>
        <v xml:space="preserve"> </v>
      </c>
      <c r="AC40" s="4">
        <f t="shared" si="13"/>
        <v>1055</v>
      </c>
      <c r="AD40" s="28">
        <f>+F67</f>
        <v>51602806</v>
      </c>
      <c r="AE40" s="1" t="s">
        <v>23</v>
      </c>
      <c r="AF40" s="21"/>
      <c r="AG40" s="3"/>
      <c r="AH40" s="3"/>
      <c r="AI40" s="3"/>
      <c r="AJ40" s="4"/>
      <c r="AK40" s="4"/>
      <c r="AL40" s="25"/>
      <c r="AM40" s="29"/>
      <c r="AN40" s="4"/>
      <c r="AO40" s="4"/>
      <c r="AP40" s="4"/>
      <c r="AQ40" s="3"/>
      <c r="AR40" s="22"/>
      <c r="AS40" s="62"/>
      <c r="AT40" s="322"/>
      <c r="AU40" s="21"/>
      <c r="AV40" s="3"/>
      <c r="AW40" s="3"/>
      <c r="AX40" s="3"/>
      <c r="AY40" s="4"/>
      <c r="AZ40" s="4"/>
      <c r="BA40" s="25"/>
      <c r="BB40" s="73" t="s">
        <v>261</v>
      </c>
      <c r="BC40" s="71" t="s">
        <v>260</v>
      </c>
      <c r="BD40" s="71" t="s">
        <v>187</v>
      </c>
      <c r="BE40" s="71" t="s">
        <v>260</v>
      </c>
      <c r="BF40" s="74"/>
      <c r="BG40" s="32"/>
      <c r="BH40" s="31"/>
      <c r="BI40" s="3"/>
      <c r="BJ40" s="1"/>
      <c r="BK40" s="121"/>
      <c r="BL40" s="122"/>
      <c r="BM40" s="125"/>
      <c r="BN40" s="125"/>
      <c r="BO40" s="38"/>
      <c r="BP40" s="38"/>
      <c r="BQ40" s="56"/>
      <c r="BR40" s="38"/>
      <c r="BS40" s="38"/>
      <c r="BT40" s="38"/>
      <c r="BU40" s="38"/>
      <c r="BV40" s="38"/>
      <c r="BW40" s="38"/>
      <c r="BX40" s="125"/>
      <c r="BY40" s="125"/>
      <c r="BZ40" s="125"/>
      <c r="CA40" s="127" t="s">
        <v>505</v>
      </c>
      <c r="CC40" s="3"/>
      <c r="CD40" s="3"/>
      <c r="CE40" s="3"/>
      <c r="CF40" s="3"/>
      <c r="CG40" s="3"/>
      <c r="CH40" s="3"/>
      <c r="CI40" s="3"/>
    </row>
    <row r="41" spans="1:87" s="17" customFormat="1" x14ac:dyDescent="0.35">
      <c r="A41" s="7">
        <v>1056</v>
      </c>
      <c r="B41" s="13" t="s">
        <v>36</v>
      </c>
      <c r="C41" s="13" t="s">
        <v>37</v>
      </c>
      <c r="D41" s="13" t="s">
        <v>38</v>
      </c>
      <c r="E41" s="13" t="s">
        <v>39</v>
      </c>
      <c r="F41" s="14">
        <v>24306366</v>
      </c>
      <c r="G41" s="8">
        <f t="shared" si="18"/>
        <v>2</v>
      </c>
      <c r="H41" s="9">
        <f t="shared" si="19"/>
        <v>9</v>
      </c>
      <c r="I41" s="10">
        <f t="shared" si="20"/>
        <v>66</v>
      </c>
      <c r="J41" s="10">
        <f t="shared" si="21"/>
        <v>6</v>
      </c>
      <c r="K41" s="1" t="s">
        <v>12</v>
      </c>
      <c r="L41" s="11" t="s">
        <v>23</v>
      </c>
      <c r="M41" s="1" t="s">
        <v>12</v>
      </c>
      <c r="N41" s="26"/>
      <c r="O41" s="3"/>
      <c r="P41" s="27"/>
      <c r="Q41" s="44"/>
      <c r="R41" s="3"/>
      <c r="S41" s="3"/>
      <c r="T41" s="3"/>
      <c r="U41" s="33">
        <v>10</v>
      </c>
      <c r="V41" s="1">
        <v>2157770</v>
      </c>
      <c r="W41" s="49" t="s">
        <v>206</v>
      </c>
      <c r="X41" s="50" t="s">
        <v>210</v>
      </c>
      <c r="Y41" s="21" t="str">
        <f>+D41</f>
        <v>AGUDELO</v>
      </c>
      <c r="Z41" s="3" t="str">
        <f>+E41</f>
        <v>DE VARGAS</v>
      </c>
      <c r="AA41" s="3" t="str">
        <f>+B41</f>
        <v>CLARA</v>
      </c>
      <c r="AB41" s="3" t="str">
        <f>+C41</f>
        <v>INES</v>
      </c>
      <c r="AC41" s="4">
        <f t="shared" si="13"/>
        <v>1056</v>
      </c>
      <c r="AD41" s="28">
        <f>+F41</f>
        <v>24306366</v>
      </c>
      <c r="AE41" s="1" t="s">
        <v>23</v>
      </c>
      <c r="AF41" s="21"/>
      <c r="AG41" s="3"/>
      <c r="AH41" s="3"/>
      <c r="AI41" s="3"/>
      <c r="AJ41" s="4"/>
      <c r="AK41" s="4"/>
      <c r="AL41" s="25"/>
      <c r="AM41" s="29"/>
      <c r="AN41" s="4"/>
      <c r="AO41" s="4"/>
      <c r="AP41" s="4"/>
      <c r="AQ41" s="3"/>
      <c r="AR41" s="22"/>
      <c r="AS41" s="62"/>
      <c r="AT41" s="322"/>
      <c r="AU41" s="21"/>
      <c r="AV41" s="3"/>
      <c r="AW41" s="3"/>
      <c r="AX41" s="3"/>
      <c r="AY41" s="4"/>
      <c r="AZ41" s="4"/>
      <c r="BA41" s="25"/>
      <c r="BB41" s="73" t="s">
        <v>229</v>
      </c>
      <c r="BC41" s="71" t="s">
        <v>198</v>
      </c>
      <c r="BD41" s="71" t="s">
        <v>187</v>
      </c>
      <c r="BE41" s="71" t="s">
        <v>194</v>
      </c>
      <c r="BF41" s="74"/>
      <c r="BG41" s="32"/>
      <c r="BH41" s="31"/>
      <c r="BI41" s="3"/>
      <c r="BJ41" s="1"/>
      <c r="BK41" s="121"/>
      <c r="BL41" s="122"/>
      <c r="BM41" s="125"/>
      <c r="BN41" s="125"/>
      <c r="BO41" s="38"/>
      <c r="BP41" s="38"/>
      <c r="BQ41" s="56"/>
      <c r="BR41" s="38"/>
      <c r="BS41" s="38"/>
      <c r="BT41" s="38"/>
      <c r="BU41" s="38"/>
      <c r="BV41" s="38"/>
      <c r="BW41" s="38"/>
      <c r="BX41" s="125"/>
      <c r="BY41" s="125"/>
      <c r="BZ41" s="125"/>
      <c r="CA41" s="127">
        <v>536658000</v>
      </c>
      <c r="CC41" s="3"/>
      <c r="CD41" s="3"/>
      <c r="CE41" s="3"/>
      <c r="CF41" s="3"/>
      <c r="CG41" s="3"/>
      <c r="CH41" s="3"/>
      <c r="CI41" s="3"/>
    </row>
    <row r="42" spans="1:87" s="17" customFormat="1" x14ac:dyDescent="0.35">
      <c r="A42" s="156">
        <v>1057</v>
      </c>
      <c r="B42" s="178" t="s">
        <v>40</v>
      </c>
      <c r="C42" s="178" t="s">
        <v>41</v>
      </c>
      <c r="D42" s="178" t="s">
        <v>25</v>
      </c>
      <c r="E42" s="178" t="s">
        <v>26</v>
      </c>
      <c r="F42" s="179">
        <v>52619424</v>
      </c>
      <c r="G42" s="158">
        <f t="shared" si="18"/>
        <v>7</v>
      </c>
      <c r="H42" s="159">
        <f t="shared" si="19"/>
        <v>4</v>
      </c>
      <c r="I42" s="160">
        <f t="shared" si="20"/>
        <v>24</v>
      </c>
      <c r="J42" s="160">
        <f t="shared" si="21"/>
        <v>4</v>
      </c>
      <c r="K42" s="161" t="s">
        <v>12</v>
      </c>
      <c r="L42" s="161" t="s">
        <v>23</v>
      </c>
      <c r="M42" s="162" t="s">
        <v>12</v>
      </c>
      <c r="N42" s="180"/>
      <c r="O42" s="157"/>
      <c r="P42" s="181"/>
      <c r="Q42" s="182"/>
      <c r="R42" s="157"/>
      <c r="S42" s="157"/>
      <c r="T42" s="157"/>
      <c r="U42" s="183">
        <v>6499</v>
      </c>
      <c r="V42" s="162">
        <v>2180908</v>
      </c>
      <c r="W42" s="163" t="s">
        <v>206</v>
      </c>
      <c r="X42" s="163" t="s">
        <v>209</v>
      </c>
      <c r="Y42" s="164" t="s">
        <v>25</v>
      </c>
      <c r="Z42" s="157" t="s">
        <v>63</v>
      </c>
      <c r="AA42" s="157" t="s">
        <v>60</v>
      </c>
      <c r="AB42" s="157" t="s">
        <v>154</v>
      </c>
      <c r="AC42" s="165">
        <f t="shared" si="13"/>
        <v>1057</v>
      </c>
      <c r="AD42" s="166">
        <v>17039783</v>
      </c>
      <c r="AE42" s="162" t="s">
        <v>23</v>
      </c>
      <c r="AF42" s="164"/>
      <c r="AG42" s="157"/>
      <c r="AH42" s="157"/>
      <c r="AI42" s="157"/>
      <c r="AJ42" s="165"/>
      <c r="AK42" s="165"/>
      <c r="AL42" s="184"/>
      <c r="AM42" s="167">
        <v>6599</v>
      </c>
      <c r="AN42" s="165">
        <v>2</v>
      </c>
      <c r="AO42" s="165">
        <v>3</v>
      </c>
      <c r="AP42" s="165">
        <v>4</v>
      </c>
      <c r="AQ42" s="157" t="s">
        <v>166</v>
      </c>
      <c r="AR42" s="168" t="s">
        <v>23</v>
      </c>
      <c r="AS42" s="185" t="s">
        <v>165</v>
      </c>
      <c r="AT42" s="323" t="s">
        <v>619</v>
      </c>
      <c r="AU42" s="164"/>
      <c r="AV42" s="157"/>
      <c r="AW42" s="157"/>
      <c r="AX42" s="157"/>
      <c r="AY42" s="165"/>
      <c r="AZ42" s="165"/>
      <c r="BA42" s="184"/>
      <c r="BB42" s="191" t="s">
        <v>360</v>
      </c>
      <c r="BC42" s="176"/>
      <c r="BD42" s="176"/>
      <c r="BE42" s="176"/>
      <c r="BF42" s="177"/>
      <c r="BG42" s="187"/>
      <c r="BH42" s="169"/>
      <c r="BI42" s="157"/>
      <c r="BJ42" s="162"/>
      <c r="BK42" s="188"/>
      <c r="BL42" s="189"/>
      <c r="BM42" s="173"/>
      <c r="BN42" s="173"/>
      <c r="BO42" s="174"/>
      <c r="BP42" s="174"/>
      <c r="BQ42" s="175"/>
      <c r="BR42" s="174"/>
      <c r="BS42" s="174"/>
      <c r="BT42" s="174"/>
      <c r="BU42" s="174"/>
      <c r="BV42" s="174"/>
      <c r="BW42" s="174"/>
      <c r="BX42" s="173"/>
      <c r="BY42" s="173"/>
      <c r="BZ42" s="173"/>
      <c r="CA42" s="190">
        <v>644874000</v>
      </c>
      <c r="CC42" s="3"/>
      <c r="CD42" s="3"/>
      <c r="CE42" s="3"/>
      <c r="CF42" s="3"/>
      <c r="CG42" s="3"/>
      <c r="CH42" s="3"/>
      <c r="CI42" s="3"/>
    </row>
    <row r="43" spans="1:87" s="17" customFormat="1" x14ac:dyDescent="0.35">
      <c r="A43" s="7">
        <v>1061</v>
      </c>
      <c r="B43" s="13" t="s">
        <v>244</v>
      </c>
      <c r="C43" s="13" t="s">
        <v>71</v>
      </c>
      <c r="D43" s="13" t="s">
        <v>245</v>
      </c>
      <c r="E43" s="13" t="s">
        <v>246</v>
      </c>
      <c r="F43" s="14">
        <v>17333706</v>
      </c>
      <c r="G43" s="8">
        <f t="shared" si="18"/>
        <v>2</v>
      </c>
      <c r="H43" s="9">
        <f t="shared" si="19"/>
        <v>9</v>
      </c>
      <c r="I43" s="10">
        <f t="shared" si="20"/>
        <v>6</v>
      </c>
      <c r="J43" s="10">
        <f t="shared" si="21"/>
        <v>6</v>
      </c>
      <c r="K43" s="11" t="s">
        <v>12</v>
      </c>
      <c r="L43" s="11" t="s">
        <v>23</v>
      </c>
      <c r="M43" s="1" t="s">
        <v>12</v>
      </c>
      <c r="N43" s="26"/>
      <c r="O43" s="3"/>
      <c r="P43" s="27"/>
      <c r="Q43" s="44"/>
      <c r="R43" s="3"/>
      <c r="S43" s="3"/>
      <c r="T43" s="3"/>
      <c r="U43" s="33">
        <v>10</v>
      </c>
      <c r="V43" s="1">
        <v>6792521</v>
      </c>
      <c r="W43" s="49" t="s">
        <v>206</v>
      </c>
      <c r="X43" s="50" t="s">
        <v>210</v>
      </c>
      <c r="Y43" s="21" t="str">
        <f>+D43</f>
        <v>PARDO</v>
      </c>
      <c r="Z43" s="3" t="str">
        <f>+E43</f>
        <v>HERNANDEZ</v>
      </c>
      <c r="AA43" s="3" t="str">
        <f>+B43</f>
        <v xml:space="preserve">JUAN </v>
      </c>
      <c r="AB43" s="3" t="str">
        <f>+C43</f>
        <v>CARLOS</v>
      </c>
      <c r="AC43" s="4">
        <f t="shared" si="13"/>
        <v>1061</v>
      </c>
      <c r="AD43" s="28">
        <f>+F43</f>
        <v>17333706</v>
      </c>
      <c r="AE43" s="1" t="s">
        <v>23</v>
      </c>
      <c r="AF43" s="21"/>
      <c r="AG43" s="3"/>
      <c r="AH43" s="3"/>
      <c r="AI43" s="3"/>
      <c r="AJ43" s="4"/>
      <c r="AK43" s="4"/>
      <c r="AL43" s="25"/>
      <c r="AM43" s="29"/>
      <c r="AN43" s="4"/>
      <c r="AO43" s="4"/>
      <c r="AP43" s="4"/>
      <c r="AQ43" s="3"/>
      <c r="AR43" s="22"/>
      <c r="AS43" s="62"/>
      <c r="AT43" s="322"/>
      <c r="AU43" s="21"/>
      <c r="AV43" s="3"/>
      <c r="AW43" s="3"/>
      <c r="AX43" s="3"/>
      <c r="AY43" s="4"/>
      <c r="AZ43" s="4"/>
      <c r="BA43" s="25"/>
      <c r="BB43" s="73" t="s">
        <v>414</v>
      </c>
      <c r="BC43" s="71" t="s">
        <v>192</v>
      </c>
      <c r="BD43" s="71" t="s">
        <v>187</v>
      </c>
      <c r="BE43" s="71" t="s">
        <v>188</v>
      </c>
      <c r="BF43" s="74"/>
      <c r="BG43" s="32"/>
      <c r="BH43" s="31"/>
      <c r="BI43" s="3">
        <v>3153088772</v>
      </c>
      <c r="BJ43" s="1"/>
      <c r="BK43" s="121"/>
      <c r="BL43" s="122"/>
      <c r="BM43" s="125"/>
      <c r="BN43" s="125"/>
      <c r="BO43" s="38"/>
      <c r="BP43" s="38"/>
      <c r="BQ43" s="56"/>
      <c r="BR43" s="38"/>
      <c r="BS43" s="38"/>
      <c r="BT43" s="38"/>
      <c r="BU43" s="38"/>
      <c r="BV43" s="38"/>
      <c r="BW43" s="38"/>
      <c r="BX43" s="125"/>
      <c r="BY43" s="125"/>
      <c r="BZ43" s="125"/>
      <c r="CA43" s="127" t="s">
        <v>505</v>
      </c>
      <c r="CC43" s="3"/>
      <c r="CD43" s="3"/>
      <c r="CE43" s="3"/>
      <c r="CF43" s="3"/>
      <c r="CG43" s="3"/>
      <c r="CH43" s="3"/>
      <c r="CI43" s="3"/>
    </row>
    <row r="44" spans="1:87" s="17" customFormat="1" x14ac:dyDescent="0.35">
      <c r="A44" s="156">
        <v>1062</v>
      </c>
      <c r="B44" s="178" t="s">
        <v>51</v>
      </c>
      <c r="C44" s="178" t="s">
        <v>52</v>
      </c>
      <c r="D44" s="178" t="s">
        <v>21</v>
      </c>
      <c r="E44" s="178" t="s">
        <v>25</v>
      </c>
      <c r="F44" s="179">
        <v>51582697</v>
      </c>
      <c r="G44" s="158">
        <f t="shared" si="18"/>
        <v>5</v>
      </c>
      <c r="H44" s="159">
        <f t="shared" si="19"/>
        <v>6</v>
      </c>
      <c r="I44" s="160">
        <f t="shared" si="20"/>
        <v>97</v>
      </c>
      <c r="J44" s="160">
        <f t="shared" si="21"/>
        <v>7</v>
      </c>
      <c r="K44" s="162" t="s">
        <v>12</v>
      </c>
      <c r="L44" s="161" t="s">
        <v>23</v>
      </c>
      <c r="M44" s="162" t="s">
        <v>12</v>
      </c>
      <c r="N44" s="180"/>
      <c r="O44" s="157"/>
      <c r="P44" s="181"/>
      <c r="Q44" s="182"/>
      <c r="R44" s="157"/>
      <c r="S44" s="157"/>
      <c r="T44" s="157"/>
      <c r="U44" s="183">
        <v>10</v>
      </c>
      <c r="V44" s="162">
        <v>2180908</v>
      </c>
      <c r="W44" s="163" t="s">
        <v>206</v>
      </c>
      <c r="X44" s="163" t="s">
        <v>209</v>
      </c>
      <c r="Y44" s="164" t="s">
        <v>25</v>
      </c>
      <c r="Z44" s="157" t="s">
        <v>63</v>
      </c>
      <c r="AA44" s="157" t="s">
        <v>60</v>
      </c>
      <c r="AB44" s="157" t="s">
        <v>154</v>
      </c>
      <c r="AC44" s="165">
        <f t="shared" si="13"/>
        <v>1062</v>
      </c>
      <c r="AD44" s="166">
        <v>17039783</v>
      </c>
      <c r="AE44" s="162" t="s">
        <v>23</v>
      </c>
      <c r="AF44" s="164"/>
      <c r="AG44" s="157"/>
      <c r="AH44" s="157"/>
      <c r="AI44" s="157"/>
      <c r="AJ44" s="165"/>
      <c r="AK44" s="165"/>
      <c r="AL44" s="184"/>
      <c r="AM44" s="167">
        <v>6599</v>
      </c>
      <c r="AN44" s="165">
        <v>2</v>
      </c>
      <c r="AO44" s="165">
        <v>3</v>
      </c>
      <c r="AP44" s="165">
        <v>4</v>
      </c>
      <c r="AQ44" s="157" t="s">
        <v>166</v>
      </c>
      <c r="AR44" s="168" t="s">
        <v>23</v>
      </c>
      <c r="AS44" s="185" t="s">
        <v>165</v>
      </c>
      <c r="AT44" s="323" t="s">
        <v>619</v>
      </c>
      <c r="AU44" s="164"/>
      <c r="AV44" s="157"/>
      <c r="AW44" s="157"/>
      <c r="AX44" s="157"/>
      <c r="AY44" s="165"/>
      <c r="AZ44" s="165"/>
      <c r="BA44" s="184"/>
      <c r="BB44" s="186"/>
      <c r="BC44" s="176"/>
      <c r="BD44" s="176"/>
      <c r="BE44" s="176"/>
      <c r="BF44" s="177"/>
      <c r="BG44" s="187"/>
      <c r="BH44" s="169"/>
      <c r="BI44" s="157"/>
      <c r="BJ44" s="162"/>
      <c r="BK44" s="188"/>
      <c r="BL44" s="189"/>
      <c r="BM44" s="173"/>
      <c r="BN44" s="173"/>
      <c r="BO44" s="174"/>
      <c r="BP44" s="174"/>
      <c r="BQ44" s="175"/>
      <c r="BR44" s="174"/>
      <c r="BS44" s="174"/>
      <c r="BT44" s="174"/>
      <c r="BU44" s="174"/>
      <c r="BV44" s="174"/>
      <c r="BW44" s="174"/>
      <c r="BX44" s="173"/>
      <c r="BY44" s="173"/>
      <c r="BZ44" s="173"/>
      <c r="CA44" s="190" t="s">
        <v>505</v>
      </c>
      <c r="CC44" s="3"/>
      <c r="CD44" s="3"/>
      <c r="CE44" s="3"/>
      <c r="CF44" s="3"/>
      <c r="CG44" s="3"/>
      <c r="CH44" s="3"/>
      <c r="CI44" s="3"/>
    </row>
    <row r="45" spans="1:87" s="17" customFormat="1" x14ac:dyDescent="0.35">
      <c r="A45" s="7">
        <v>1066</v>
      </c>
      <c r="B45" s="3" t="s">
        <v>247</v>
      </c>
      <c r="C45" s="3" t="s">
        <v>154</v>
      </c>
      <c r="D45" s="3" t="s">
        <v>91</v>
      </c>
      <c r="E45" s="40" t="s">
        <v>248</v>
      </c>
      <c r="F45" s="12">
        <v>51604257</v>
      </c>
      <c r="G45" s="8">
        <f t="shared" si="18"/>
        <v>4</v>
      </c>
      <c r="H45" s="9">
        <f t="shared" si="19"/>
        <v>7</v>
      </c>
      <c r="I45" s="41">
        <f t="shared" si="20"/>
        <v>57</v>
      </c>
      <c r="J45" s="41">
        <f t="shared" si="21"/>
        <v>7</v>
      </c>
      <c r="K45" s="11" t="s">
        <v>12</v>
      </c>
      <c r="L45" s="11" t="s">
        <v>23</v>
      </c>
      <c r="M45" s="1" t="s">
        <v>12</v>
      </c>
      <c r="N45" s="26"/>
      <c r="O45" s="3"/>
      <c r="P45" s="27"/>
      <c r="Q45" s="44"/>
      <c r="R45" s="3"/>
      <c r="S45" s="3"/>
      <c r="T45" s="3"/>
      <c r="U45" s="33">
        <v>10</v>
      </c>
      <c r="V45" s="1"/>
      <c r="W45" s="49" t="s">
        <v>206</v>
      </c>
      <c r="X45" s="50" t="s">
        <v>210</v>
      </c>
      <c r="Y45" s="21" t="str">
        <f>+D45</f>
        <v xml:space="preserve">GARCIA </v>
      </c>
      <c r="Z45" s="3" t="str">
        <f>+E45</f>
        <v>SERRANO</v>
      </c>
      <c r="AA45" s="3" t="str">
        <f>+B45</f>
        <v>PIEDAD</v>
      </c>
      <c r="AB45" s="3" t="str">
        <f>+C45</f>
        <v xml:space="preserve"> </v>
      </c>
      <c r="AC45" s="4">
        <f t="shared" si="13"/>
        <v>1066</v>
      </c>
      <c r="AD45" s="28">
        <f>+F45</f>
        <v>51604257</v>
      </c>
      <c r="AE45" s="1" t="s">
        <v>23</v>
      </c>
      <c r="AF45" s="21"/>
      <c r="AG45" s="3"/>
      <c r="AH45" s="3"/>
      <c r="AI45" s="3"/>
      <c r="AJ45" s="4"/>
      <c r="AK45" s="4"/>
      <c r="AL45" s="25"/>
      <c r="AM45" s="29"/>
      <c r="AN45" s="4"/>
      <c r="AO45" s="4"/>
      <c r="AP45" s="4"/>
      <c r="AQ45" s="3"/>
      <c r="AR45" s="22"/>
      <c r="AS45" s="62"/>
      <c r="AT45" s="322"/>
      <c r="AU45" s="21"/>
      <c r="AV45" s="3"/>
      <c r="AW45" s="3"/>
      <c r="AX45" s="3"/>
      <c r="AY45" s="4"/>
      <c r="AZ45" s="4"/>
      <c r="BA45" s="25"/>
      <c r="BB45" s="73" t="s">
        <v>257</v>
      </c>
      <c r="BC45" s="71" t="s">
        <v>258</v>
      </c>
      <c r="BD45" s="71" t="s">
        <v>187</v>
      </c>
      <c r="BE45" s="71" t="s">
        <v>258</v>
      </c>
      <c r="BF45" s="74"/>
      <c r="BG45" s="32"/>
      <c r="BH45" s="31"/>
      <c r="BI45" s="3"/>
      <c r="BJ45" s="1"/>
      <c r="BK45" s="121"/>
      <c r="BL45" s="122"/>
      <c r="BM45" s="125"/>
      <c r="BN45" s="125"/>
      <c r="BO45" s="38"/>
      <c r="BP45" s="38"/>
      <c r="BQ45" s="56"/>
      <c r="BR45" s="38"/>
      <c r="BS45" s="38"/>
      <c r="BT45" s="38"/>
      <c r="BU45" s="38"/>
      <c r="BV45" s="38"/>
      <c r="BW45" s="38"/>
      <c r="BX45" s="125"/>
      <c r="BY45" s="125"/>
      <c r="BZ45" s="125"/>
      <c r="CA45" s="127">
        <v>410886000</v>
      </c>
      <c r="CC45" s="3"/>
      <c r="CD45" s="3"/>
      <c r="CE45" s="3"/>
      <c r="CF45" s="3"/>
      <c r="CG45" s="3"/>
      <c r="CH45" s="3"/>
      <c r="CI45" s="3"/>
    </row>
    <row r="46" spans="1:87" s="17" customFormat="1" x14ac:dyDescent="0.35">
      <c r="A46" s="264">
        <v>1070</v>
      </c>
      <c r="B46" s="290" t="s">
        <v>64</v>
      </c>
      <c r="C46" s="290" t="s">
        <v>65</v>
      </c>
      <c r="D46" s="290" t="s">
        <v>47</v>
      </c>
      <c r="E46" s="290" t="s">
        <v>62</v>
      </c>
      <c r="F46" s="291">
        <v>19356524</v>
      </c>
      <c r="G46" s="266">
        <f t="shared" si="18"/>
        <v>5</v>
      </c>
      <c r="H46" s="267">
        <f t="shared" si="19"/>
        <v>6</v>
      </c>
      <c r="I46" s="268">
        <f t="shared" si="20"/>
        <v>24</v>
      </c>
      <c r="J46" s="268">
        <f t="shared" si="21"/>
        <v>4</v>
      </c>
      <c r="K46" s="269" t="s">
        <v>12</v>
      </c>
      <c r="L46" s="269" t="s">
        <v>23</v>
      </c>
      <c r="M46" s="270" t="s">
        <v>12</v>
      </c>
      <c r="N46" s="292"/>
      <c r="O46" s="265"/>
      <c r="P46" s="293"/>
      <c r="Q46" s="294"/>
      <c r="R46" s="265"/>
      <c r="S46" s="265"/>
      <c r="T46" s="265"/>
      <c r="U46" s="295">
        <v>10</v>
      </c>
      <c r="V46" s="270">
        <v>6706899</v>
      </c>
      <c r="W46" s="272" t="s">
        <v>206</v>
      </c>
      <c r="X46" s="272" t="s">
        <v>210</v>
      </c>
      <c r="Y46" s="273" t="str">
        <f>+D46</f>
        <v>ESCOBAR</v>
      </c>
      <c r="Z46" s="265" t="str">
        <f>+E46</f>
        <v>ALBA</v>
      </c>
      <c r="AA46" s="265" t="str">
        <f>+B46</f>
        <v>JORGE</v>
      </c>
      <c r="AB46" s="265" t="str">
        <f>+C46</f>
        <v>ENRIQUE</v>
      </c>
      <c r="AC46" s="274">
        <f t="shared" si="13"/>
        <v>1070</v>
      </c>
      <c r="AD46" s="275">
        <f>+F46</f>
        <v>19356524</v>
      </c>
      <c r="AE46" s="270" t="s">
        <v>23</v>
      </c>
      <c r="AF46" s="273"/>
      <c r="AG46" s="265"/>
      <c r="AH46" s="265"/>
      <c r="AI46" s="265"/>
      <c r="AJ46" s="274"/>
      <c r="AK46" s="274"/>
      <c r="AL46" s="296"/>
      <c r="AM46" s="278"/>
      <c r="AN46" s="274"/>
      <c r="AO46" s="274"/>
      <c r="AP46" s="274"/>
      <c r="AQ46" s="265"/>
      <c r="AR46" s="279"/>
      <c r="AS46" s="297"/>
      <c r="AT46" s="324" t="s">
        <v>622</v>
      </c>
      <c r="AU46" s="273"/>
      <c r="AV46" s="265"/>
      <c r="AW46" s="265"/>
      <c r="AX46" s="265"/>
      <c r="AY46" s="274"/>
      <c r="AZ46" s="274"/>
      <c r="BA46" s="296"/>
      <c r="BB46" s="298" t="s">
        <v>235</v>
      </c>
      <c r="BC46" s="299" t="s">
        <v>190</v>
      </c>
      <c r="BD46" s="299" t="s">
        <v>187</v>
      </c>
      <c r="BE46" s="299" t="s">
        <v>190</v>
      </c>
      <c r="BF46" s="300"/>
      <c r="BG46" s="301"/>
      <c r="BH46" s="282"/>
      <c r="BI46" s="265"/>
      <c r="BJ46" s="270"/>
      <c r="BK46" s="302"/>
      <c r="BL46" s="303"/>
      <c r="BM46" s="286"/>
      <c r="BN46" s="286"/>
      <c r="BO46" s="288"/>
      <c r="BP46" s="288"/>
      <c r="BQ46" s="289"/>
      <c r="BR46" s="288"/>
      <c r="BS46" s="288"/>
      <c r="BT46" s="288"/>
      <c r="BU46" s="288"/>
      <c r="BV46" s="288"/>
      <c r="BW46" s="288"/>
      <c r="BX46" s="286"/>
      <c r="BY46" s="286"/>
      <c r="BZ46" s="286"/>
      <c r="CA46" s="304">
        <v>482175000</v>
      </c>
      <c r="CC46" s="3"/>
      <c r="CD46" s="3"/>
      <c r="CE46" s="3"/>
      <c r="CF46" s="3"/>
      <c r="CG46" s="3"/>
      <c r="CH46" s="3"/>
      <c r="CI46" s="3"/>
    </row>
    <row r="47" spans="1:87" s="17" customFormat="1" x14ac:dyDescent="0.35">
      <c r="A47" s="7">
        <v>1072</v>
      </c>
      <c r="B47" s="13" t="s">
        <v>64</v>
      </c>
      <c r="C47" s="13" t="s">
        <v>264</v>
      </c>
      <c r="D47" s="13" t="s">
        <v>265</v>
      </c>
      <c r="E47" s="13" t="s">
        <v>38</v>
      </c>
      <c r="F47" s="14">
        <v>80419599</v>
      </c>
      <c r="G47" s="8">
        <f t="shared" si="18"/>
        <v>0</v>
      </c>
      <c r="H47" s="9">
        <f t="shared" si="19"/>
        <v>0</v>
      </c>
      <c r="I47" s="10">
        <f t="shared" si="20"/>
        <v>99</v>
      </c>
      <c r="J47" s="10">
        <f t="shared" si="21"/>
        <v>9</v>
      </c>
      <c r="K47" s="11" t="s">
        <v>12</v>
      </c>
      <c r="L47" s="11" t="s">
        <v>23</v>
      </c>
      <c r="M47" s="1" t="s">
        <v>12</v>
      </c>
      <c r="N47" s="26"/>
      <c r="O47" s="3"/>
      <c r="P47" s="27"/>
      <c r="Q47" s="44"/>
      <c r="R47" s="3"/>
      <c r="S47" s="3"/>
      <c r="T47" s="3"/>
      <c r="U47" s="52">
        <v>6810</v>
      </c>
      <c r="V47" s="1">
        <v>2157770</v>
      </c>
      <c r="W47" s="49" t="s">
        <v>206</v>
      </c>
      <c r="X47" s="50" t="s">
        <v>210</v>
      </c>
      <c r="Y47" s="21" t="s">
        <v>38</v>
      </c>
      <c r="Z47" s="3" t="s">
        <v>39</v>
      </c>
      <c r="AA47" s="3" t="s">
        <v>36</v>
      </c>
      <c r="AB47" s="3" t="s">
        <v>37</v>
      </c>
      <c r="AC47" s="4">
        <f t="shared" si="13"/>
        <v>1072</v>
      </c>
      <c r="AD47" s="28">
        <v>24306366</v>
      </c>
      <c r="AE47" s="1" t="s">
        <v>23</v>
      </c>
      <c r="AF47" s="21"/>
      <c r="AG47" s="3"/>
      <c r="AH47" s="3"/>
      <c r="AI47" s="3"/>
      <c r="AJ47" s="4"/>
      <c r="AK47" s="4"/>
      <c r="AL47" s="25"/>
      <c r="AM47" s="29"/>
      <c r="AN47" s="4"/>
      <c r="AO47" s="4"/>
      <c r="AP47" s="4"/>
      <c r="AQ47" s="3"/>
      <c r="AR47" s="22"/>
      <c r="AS47" s="62"/>
      <c r="AT47" s="322"/>
      <c r="AU47" s="21"/>
      <c r="AV47" s="3"/>
      <c r="AW47" s="3"/>
      <c r="AX47" s="3"/>
      <c r="AY47" s="4"/>
      <c r="AZ47" s="4"/>
      <c r="BA47" s="25"/>
      <c r="BB47" s="73" t="s">
        <v>267</v>
      </c>
      <c r="BC47" s="71" t="s">
        <v>268</v>
      </c>
      <c r="BD47" s="71" t="s">
        <v>187</v>
      </c>
      <c r="BE47" s="71" t="s">
        <v>268</v>
      </c>
      <c r="BF47" s="74"/>
      <c r="BG47" s="32"/>
      <c r="BH47" s="31"/>
      <c r="BI47" s="3"/>
      <c r="BJ47" s="35"/>
      <c r="BK47" s="119"/>
      <c r="BL47" s="120"/>
      <c r="BM47" s="125"/>
      <c r="BN47" s="125"/>
      <c r="BO47" s="38"/>
      <c r="BP47" s="38"/>
      <c r="BQ47" s="56"/>
      <c r="BR47" s="38"/>
      <c r="BS47" s="38"/>
      <c r="BT47" s="38"/>
      <c r="BU47" s="38"/>
      <c r="BV47" s="38"/>
      <c r="BW47" s="38"/>
      <c r="BX47" s="125"/>
      <c r="BY47" s="125"/>
      <c r="BZ47" s="125"/>
      <c r="CA47" s="127" t="s">
        <v>505</v>
      </c>
      <c r="CC47" s="3"/>
      <c r="CD47" s="3"/>
      <c r="CE47" s="3"/>
      <c r="CF47" s="3"/>
      <c r="CG47" s="3"/>
      <c r="CH47" s="3"/>
      <c r="CI47" s="3"/>
    </row>
    <row r="48" spans="1:87" s="17" customFormat="1" x14ac:dyDescent="0.35">
      <c r="A48" s="7">
        <v>1073</v>
      </c>
      <c r="B48" s="13" t="s">
        <v>45</v>
      </c>
      <c r="C48" s="13" t="s">
        <v>28</v>
      </c>
      <c r="D48" s="13" t="s">
        <v>46</v>
      </c>
      <c r="E48" s="13" t="s">
        <v>44</v>
      </c>
      <c r="F48" s="14">
        <v>1032357426</v>
      </c>
      <c r="G48" s="8">
        <f t="shared" si="18"/>
        <v>4</v>
      </c>
      <c r="H48" s="9">
        <f t="shared" si="19"/>
        <v>7</v>
      </c>
      <c r="I48" s="10">
        <f t="shared" si="20"/>
        <v>26</v>
      </c>
      <c r="J48" s="10">
        <f t="shared" si="21"/>
        <v>6</v>
      </c>
      <c r="K48" s="11" t="s">
        <v>12</v>
      </c>
      <c r="L48" s="11" t="s">
        <v>23</v>
      </c>
      <c r="M48" s="1" t="s">
        <v>12</v>
      </c>
      <c r="N48" s="26"/>
      <c r="O48" s="3"/>
      <c r="P48" s="27"/>
      <c r="Q48" s="44"/>
      <c r="R48" s="3"/>
      <c r="S48" s="3"/>
      <c r="T48" s="3"/>
      <c r="U48" s="33">
        <v>90</v>
      </c>
      <c r="V48" s="1">
        <v>2578076</v>
      </c>
      <c r="W48" s="49" t="s">
        <v>206</v>
      </c>
      <c r="X48" s="50" t="s">
        <v>210</v>
      </c>
      <c r="Y48" s="21" t="str">
        <f t="shared" ref="Y48:Z52" si="22">+D48</f>
        <v>MEJIA</v>
      </c>
      <c r="Z48" s="3" t="str">
        <f t="shared" si="22"/>
        <v>ALZATE</v>
      </c>
      <c r="AA48" s="3" t="s">
        <v>45</v>
      </c>
      <c r="AB48" s="3" t="s">
        <v>28</v>
      </c>
      <c r="AC48" s="4">
        <f t="shared" si="13"/>
        <v>1073</v>
      </c>
      <c r="AD48" s="28">
        <v>1032357426</v>
      </c>
      <c r="AE48" s="1" t="s">
        <v>23</v>
      </c>
      <c r="AF48" s="21"/>
      <c r="AG48" s="3"/>
      <c r="AH48" s="3"/>
      <c r="AI48" s="3"/>
      <c r="AJ48" s="4"/>
      <c r="AK48" s="4"/>
      <c r="AL48" s="25"/>
      <c r="AM48" s="29"/>
      <c r="AN48" s="4"/>
      <c r="AO48" s="4"/>
      <c r="AP48" s="4"/>
      <c r="AQ48" s="3"/>
      <c r="AR48" s="22"/>
      <c r="AS48" s="62"/>
      <c r="AT48" s="322"/>
      <c r="AU48" s="21"/>
      <c r="AV48" s="3"/>
      <c r="AW48" s="3"/>
      <c r="AX48" s="3"/>
      <c r="AY48" s="4"/>
      <c r="AZ48" s="4"/>
      <c r="BA48" s="25"/>
      <c r="BB48" s="73" t="s">
        <v>340</v>
      </c>
      <c r="BC48" s="71"/>
      <c r="BD48" s="71"/>
      <c r="BE48" s="71"/>
      <c r="BF48" s="74"/>
      <c r="BG48" s="32"/>
      <c r="BH48" s="31"/>
      <c r="BI48" s="3"/>
      <c r="BJ48" s="1"/>
      <c r="BK48" s="121"/>
      <c r="BL48" s="122"/>
      <c r="BM48" s="125"/>
      <c r="BN48" s="125"/>
      <c r="BO48" s="38"/>
      <c r="BP48" s="38"/>
      <c r="BQ48" s="56"/>
      <c r="BR48" s="38"/>
      <c r="BS48" s="38"/>
      <c r="BT48" s="38"/>
      <c r="BU48" s="38"/>
      <c r="BV48" s="38"/>
      <c r="BW48" s="38"/>
      <c r="BX48" s="125"/>
      <c r="BY48" s="125"/>
      <c r="BZ48" s="125"/>
      <c r="CA48" s="127" t="s">
        <v>504</v>
      </c>
      <c r="CC48" s="3"/>
      <c r="CD48" s="3"/>
      <c r="CE48" s="3"/>
      <c r="CF48" s="3"/>
      <c r="CG48" s="3"/>
      <c r="CH48" s="3"/>
      <c r="CI48" s="3"/>
    </row>
    <row r="49" spans="1:87" s="17" customFormat="1" x14ac:dyDescent="0.35">
      <c r="A49" s="7">
        <v>1075</v>
      </c>
      <c r="B49" s="13" t="s">
        <v>68</v>
      </c>
      <c r="C49" s="13" t="s">
        <v>71</v>
      </c>
      <c r="D49" s="13" t="s">
        <v>34</v>
      </c>
      <c r="E49" s="13" t="s">
        <v>35</v>
      </c>
      <c r="F49" s="14">
        <v>79783961</v>
      </c>
      <c r="G49" s="8">
        <f t="shared" si="18"/>
        <v>1</v>
      </c>
      <c r="H49" s="9">
        <f t="shared" si="19"/>
        <v>1</v>
      </c>
      <c r="I49" s="10">
        <f t="shared" si="20"/>
        <v>61</v>
      </c>
      <c r="J49" s="10">
        <f t="shared" si="21"/>
        <v>1</v>
      </c>
      <c r="K49" s="11" t="s">
        <v>12</v>
      </c>
      <c r="L49" s="11" t="s">
        <v>23</v>
      </c>
      <c r="M49" s="1" t="s">
        <v>12</v>
      </c>
      <c r="N49" s="26"/>
      <c r="O49" s="3"/>
      <c r="P49" s="27"/>
      <c r="Q49" s="44"/>
      <c r="R49" s="3"/>
      <c r="S49" s="3"/>
      <c r="T49" s="3"/>
      <c r="U49" s="52">
        <v>8621</v>
      </c>
      <c r="V49" s="1">
        <v>2180908</v>
      </c>
      <c r="W49" s="49" t="s">
        <v>206</v>
      </c>
      <c r="X49" s="50" t="s">
        <v>210</v>
      </c>
      <c r="Y49" s="21" t="str">
        <f t="shared" si="22"/>
        <v>CLEVES</v>
      </c>
      <c r="Z49" s="3" t="str">
        <f t="shared" si="22"/>
        <v>BAYON</v>
      </c>
      <c r="AA49" s="3" t="str">
        <f t="shared" ref="AA49:AB52" si="23">+B49</f>
        <v>JUAN</v>
      </c>
      <c r="AB49" s="3" t="str">
        <f t="shared" si="23"/>
        <v>CARLOS</v>
      </c>
      <c r="AC49" s="4">
        <f t="shared" si="13"/>
        <v>1075</v>
      </c>
      <c r="AD49" s="28">
        <f>+F49</f>
        <v>79783961</v>
      </c>
      <c r="AE49" s="1" t="s">
        <v>23</v>
      </c>
      <c r="AF49" s="21"/>
      <c r="AG49" s="3"/>
      <c r="AH49" s="3"/>
      <c r="AI49" s="3"/>
      <c r="AJ49" s="4"/>
      <c r="AK49" s="4"/>
      <c r="AL49" s="25"/>
      <c r="AM49" s="29"/>
      <c r="AN49" s="4"/>
      <c r="AO49" s="4"/>
      <c r="AP49" s="4"/>
      <c r="AQ49" s="3"/>
      <c r="AR49" s="22"/>
      <c r="AS49" s="62"/>
      <c r="AT49" s="322"/>
      <c r="AU49" s="21"/>
      <c r="AV49" s="3"/>
      <c r="AW49" s="3"/>
      <c r="AX49" s="3"/>
      <c r="AY49" s="4"/>
      <c r="AZ49" s="4"/>
      <c r="BA49" s="25"/>
      <c r="BB49" s="73" t="s">
        <v>259</v>
      </c>
      <c r="BC49" s="71" t="s">
        <v>260</v>
      </c>
      <c r="BD49" s="71" t="s">
        <v>187</v>
      </c>
      <c r="BE49" s="71" t="s">
        <v>260</v>
      </c>
      <c r="BF49" s="74"/>
      <c r="BG49" s="32"/>
      <c r="BH49" s="31"/>
      <c r="BI49" s="3"/>
      <c r="BJ49" s="1"/>
      <c r="BK49" s="121"/>
      <c r="BL49" s="122"/>
      <c r="BM49" s="125"/>
      <c r="BN49" s="125"/>
      <c r="BO49" s="38"/>
      <c r="BP49" s="38"/>
      <c r="BQ49" s="56"/>
      <c r="BR49" s="38"/>
      <c r="BS49" s="38"/>
      <c r="BT49" s="38"/>
      <c r="BU49" s="38"/>
      <c r="BV49" s="38"/>
      <c r="BW49" s="38"/>
      <c r="BX49" s="125"/>
      <c r="BY49" s="125"/>
      <c r="BZ49" s="125"/>
      <c r="CA49" s="127" t="s">
        <v>505</v>
      </c>
      <c r="CC49" s="3"/>
      <c r="CD49" s="3"/>
      <c r="CE49" s="3"/>
      <c r="CF49" s="3"/>
      <c r="CG49" s="3"/>
      <c r="CH49" s="3"/>
      <c r="CI49" s="3"/>
    </row>
    <row r="50" spans="1:87" s="17" customFormat="1" x14ac:dyDescent="0.35">
      <c r="A50" s="7">
        <v>1076</v>
      </c>
      <c r="B50" s="13" t="s">
        <v>72</v>
      </c>
      <c r="C50" s="13" t="s">
        <v>73</v>
      </c>
      <c r="D50" s="13" t="s">
        <v>43</v>
      </c>
      <c r="E50" s="13" t="s">
        <v>44</v>
      </c>
      <c r="F50" s="14">
        <v>79948534</v>
      </c>
      <c r="G50" s="8">
        <f t="shared" si="18"/>
        <v>8</v>
      </c>
      <c r="H50" s="9">
        <f t="shared" si="19"/>
        <v>3</v>
      </c>
      <c r="I50" s="10">
        <f t="shared" si="20"/>
        <v>34</v>
      </c>
      <c r="J50" s="10">
        <f t="shared" si="21"/>
        <v>4</v>
      </c>
      <c r="K50" s="11" t="s">
        <v>12</v>
      </c>
      <c r="L50" s="11" t="s">
        <v>23</v>
      </c>
      <c r="M50" s="1" t="s">
        <v>12</v>
      </c>
      <c r="N50" s="26"/>
      <c r="O50" s="3"/>
      <c r="P50" s="27"/>
      <c r="Q50" s="44"/>
      <c r="R50" s="3"/>
      <c r="S50" s="3"/>
      <c r="T50" s="3"/>
      <c r="U50" s="33">
        <v>90</v>
      </c>
      <c r="V50" s="1">
        <v>2138211</v>
      </c>
      <c r="W50" s="49" t="s">
        <v>206</v>
      </c>
      <c r="X50" s="50" t="s">
        <v>209</v>
      </c>
      <c r="Y50" s="21" t="str">
        <f t="shared" si="22"/>
        <v xml:space="preserve">MEJIA </v>
      </c>
      <c r="Z50" s="3" t="str">
        <f t="shared" si="22"/>
        <v>ALZATE</v>
      </c>
      <c r="AA50" s="3" t="str">
        <f t="shared" si="23"/>
        <v xml:space="preserve">JULIAN </v>
      </c>
      <c r="AB50" s="3" t="str">
        <f t="shared" si="23"/>
        <v>ANDRES</v>
      </c>
      <c r="AC50" s="4">
        <f t="shared" si="13"/>
        <v>1076</v>
      </c>
      <c r="AD50" s="28">
        <f>+F50</f>
        <v>79948534</v>
      </c>
      <c r="AE50" s="1" t="s">
        <v>23</v>
      </c>
      <c r="AF50" s="21"/>
      <c r="AG50" s="3"/>
      <c r="AH50" s="3"/>
      <c r="AI50" s="3"/>
      <c r="AJ50" s="4"/>
      <c r="AK50" s="4"/>
      <c r="AL50" s="25"/>
      <c r="AM50" s="29">
        <v>5020</v>
      </c>
      <c r="AN50" s="4">
        <v>7010</v>
      </c>
      <c r="AO50" s="4">
        <v>6599</v>
      </c>
      <c r="AP50" s="4">
        <v>4</v>
      </c>
      <c r="AQ50" s="3" t="s">
        <v>240</v>
      </c>
      <c r="AR50" s="22" t="s">
        <v>143</v>
      </c>
      <c r="AS50" s="62"/>
      <c r="AT50" s="322"/>
      <c r="AU50" s="21"/>
      <c r="AV50" s="3"/>
      <c r="AW50" s="3"/>
      <c r="AX50" s="3"/>
      <c r="AY50" s="4"/>
      <c r="AZ50" s="4"/>
      <c r="BA50" s="25"/>
      <c r="BB50" s="73" t="s">
        <v>339</v>
      </c>
      <c r="BC50" s="71" t="s">
        <v>194</v>
      </c>
      <c r="BD50" s="71" t="s">
        <v>187</v>
      </c>
      <c r="BE50" s="71" t="s">
        <v>337</v>
      </c>
      <c r="BF50" s="74"/>
      <c r="BG50" s="32"/>
      <c r="BH50" s="31"/>
      <c r="BI50" s="3"/>
      <c r="BJ50" s="35">
        <v>1</v>
      </c>
      <c r="BK50" s="119"/>
      <c r="BL50" s="120"/>
      <c r="BM50" s="125"/>
      <c r="BN50" s="125"/>
      <c r="BO50" s="38"/>
      <c r="BP50" s="38"/>
      <c r="BQ50" s="56"/>
      <c r="BR50" s="38"/>
      <c r="BS50" s="38"/>
      <c r="BT50" s="38"/>
      <c r="BU50" s="38"/>
      <c r="BV50" s="38"/>
      <c r="BW50" s="38"/>
      <c r="BX50" s="125"/>
      <c r="BY50" s="125"/>
      <c r="BZ50" s="125"/>
      <c r="CA50" s="127" t="s">
        <v>504</v>
      </c>
      <c r="CC50" s="3"/>
      <c r="CD50" s="3"/>
      <c r="CE50" s="3"/>
      <c r="CF50" s="3"/>
      <c r="CG50" s="3"/>
      <c r="CH50" s="3"/>
      <c r="CI50" s="3"/>
    </row>
    <row r="51" spans="1:87" s="17" customFormat="1" x14ac:dyDescent="0.35">
      <c r="A51" s="264">
        <v>1078</v>
      </c>
      <c r="B51" s="290" t="s">
        <v>75</v>
      </c>
      <c r="C51" s="290" t="s">
        <v>76</v>
      </c>
      <c r="D51" s="290" t="s">
        <v>29</v>
      </c>
      <c r="E51" s="290" t="s">
        <v>30</v>
      </c>
      <c r="F51" s="291">
        <v>52869303</v>
      </c>
      <c r="G51" s="266">
        <f t="shared" si="18"/>
        <v>6</v>
      </c>
      <c r="H51" s="267">
        <f t="shared" si="19"/>
        <v>5</v>
      </c>
      <c r="I51" s="268">
        <f t="shared" si="20"/>
        <v>3</v>
      </c>
      <c r="J51" s="268">
        <f t="shared" si="21"/>
        <v>3</v>
      </c>
      <c r="K51" s="269" t="s">
        <v>12</v>
      </c>
      <c r="L51" s="269" t="s">
        <v>23</v>
      </c>
      <c r="M51" s="270" t="s">
        <v>12</v>
      </c>
      <c r="N51" s="292"/>
      <c r="O51" s="265"/>
      <c r="P51" s="293"/>
      <c r="Q51" s="294"/>
      <c r="R51" s="265"/>
      <c r="S51" s="265"/>
      <c r="T51" s="265"/>
      <c r="U51" s="295">
        <v>7010</v>
      </c>
      <c r="V51" s="270">
        <v>6230748</v>
      </c>
      <c r="W51" s="272" t="s">
        <v>206</v>
      </c>
      <c r="X51" s="272" t="s">
        <v>210</v>
      </c>
      <c r="Y51" s="273" t="str">
        <f t="shared" si="22"/>
        <v>SUAREZ</v>
      </c>
      <c r="Z51" s="265" t="str">
        <f t="shared" si="22"/>
        <v>MONTOYA</v>
      </c>
      <c r="AA51" s="265" t="str">
        <f t="shared" si="23"/>
        <v>LINA</v>
      </c>
      <c r="AB51" s="265" t="str">
        <f t="shared" si="23"/>
        <v>MARIA</v>
      </c>
      <c r="AC51" s="274">
        <f t="shared" si="13"/>
        <v>1078</v>
      </c>
      <c r="AD51" s="275">
        <f>+F51</f>
        <v>52869303</v>
      </c>
      <c r="AE51" s="270" t="s">
        <v>23</v>
      </c>
      <c r="AF51" s="273"/>
      <c r="AG51" s="265"/>
      <c r="AH51" s="265"/>
      <c r="AI51" s="265"/>
      <c r="AJ51" s="274"/>
      <c r="AK51" s="274"/>
      <c r="AL51" s="296"/>
      <c r="AM51" s="278"/>
      <c r="AN51" s="274"/>
      <c r="AO51" s="274"/>
      <c r="AP51" s="274"/>
      <c r="AQ51" s="265"/>
      <c r="AR51" s="279"/>
      <c r="AS51" s="297"/>
      <c r="AT51" s="324" t="s">
        <v>18</v>
      </c>
      <c r="AU51" s="273"/>
      <c r="AV51" s="265"/>
      <c r="AW51" s="265"/>
      <c r="AX51" s="265"/>
      <c r="AY51" s="274"/>
      <c r="AZ51" s="274"/>
      <c r="BA51" s="296"/>
      <c r="BB51" s="298" t="s">
        <v>249</v>
      </c>
      <c r="BC51" s="299" t="s">
        <v>18</v>
      </c>
      <c r="BD51" s="299" t="s">
        <v>187</v>
      </c>
      <c r="BE51" s="299" t="s">
        <v>18</v>
      </c>
      <c r="BF51" s="300"/>
      <c r="BG51" s="301"/>
      <c r="BH51" s="282"/>
      <c r="BI51" s="265"/>
      <c r="BJ51" s="270"/>
      <c r="BK51" s="302"/>
      <c r="BL51" s="303"/>
      <c r="BM51" s="286"/>
      <c r="BN51" s="286"/>
      <c r="BO51" s="288"/>
      <c r="BP51" s="288"/>
      <c r="BQ51" s="289"/>
      <c r="BR51" s="288"/>
      <c r="BS51" s="288"/>
      <c r="BT51" s="288"/>
      <c r="BU51" s="288"/>
      <c r="BV51" s="288"/>
      <c r="BW51" s="288"/>
      <c r="BX51" s="286"/>
      <c r="BY51" s="286"/>
      <c r="BZ51" s="286"/>
      <c r="CA51" s="304">
        <v>316606000</v>
      </c>
      <c r="CC51" s="3"/>
      <c r="CD51" s="3"/>
      <c r="CE51" s="3"/>
      <c r="CF51" s="3"/>
      <c r="CG51" s="3"/>
      <c r="CH51" s="3"/>
      <c r="CI51" s="3"/>
    </row>
    <row r="52" spans="1:87" s="17" customFormat="1" x14ac:dyDescent="0.35">
      <c r="A52" s="7">
        <v>1084</v>
      </c>
      <c r="B52" s="13" t="s">
        <v>76</v>
      </c>
      <c r="C52" s="13" t="s">
        <v>84</v>
      </c>
      <c r="D52" s="13" t="s">
        <v>85</v>
      </c>
      <c r="E52" s="13" t="s">
        <v>86</v>
      </c>
      <c r="F52" s="14">
        <v>24293488</v>
      </c>
      <c r="G52" s="8">
        <f t="shared" si="18"/>
        <v>4</v>
      </c>
      <c r="H52" s="9">
        <f t="shared" si="19"/>
        <v>7</v>
      </c>
      <c r="I52" s="10">
        <f t="shared" si="20"/>
        <v>88</v>
      </c>
      <c r="J52" s="10">
        <f t="shared" si="21"/>
        <v>8</v>
      </c>
      <c r="K52" s="1" t="s">
        <v>12</v>
      </c>
      <c r="L52" s="11" t="s">
        <v>23</v>
      </c>
      <c r="M52" s="1" t="s">
        <v>12</v>
      </c>
      <c r="N52" s="26"/>
      <c r="O52" s="3"/>
      <c r="P52" s="27"/>
      <c r="Q52" s="44"/>
      <c r="R52" s="3"/>
      <c r="S52" s="3"/>
      <c r="T52" s="3"/>
      <c r="U52" s="33">
        <v>90</v>
      </c>
      <c r="V52" s="1">
        <v>2160827</v>
      </c>
      <c r="W52" s="49" t="s">
        <v>206</v>
      </c>
      <c r="X52" s="50" t="s">
        <v>210</v>
      </c>
      <c r="Y52" s="21" t="str">
        <f t="shared" si="22"/>
        <v>JARAMILLO</v>
      </c>
      <c r="Z52" s="3" t="str">
        <f t="shared" si="22"/>
        <v>DE FERNANDEZ</v>
      </c>
      <c r="AA52" s="3" t="str">
        <f t="shared" si="23"/>
        <v>MARIA</v>
      </c>
      <c r="AB52" s="3" t="str">
        <f t="shared" si="23"/>
        <v>AMELIA</v>
      </c>
      <c r="AC52" s="4">
        <f t="shared" si="13"/>
        <v>1084</v>
      </c>
      <c r="AD52" s="28">
        <f>+F52</f>
        <v>24293488</v>
      </c>
      <c r="AE52" s="1" t="s">
        <v>23</v>
      </c>
      <c r="AF52" s="21"/>
      <c r="AG52" s="3"/>
      <c r="AH52" s="3"/>
      <c r="AI52" s="3"/>
      <c r="AJ52" s="4"/>
      <c r="AK52" s="4"/>
      <c r="AL52" s="25"/>
      <c r="AM52" s="29"/>
      <c r="AN52" s="4"/>
      <c r="AO52" s="4"/>
      <c r="AP52" s="4"/>
      <c r="AQ52" s="3" t="s">
        <v>160</v>
      </c>
      <c r="AR52" s="22"/>
      <c r="AS52" s="62"/>
      <c r="AT52" s="322"/>
      <c r="AU52" s="21"/>
      <c r="AV52" s="3"/>
      <c r="AW52" s="3"/>
      <c r="AX52" s="3"/>
      <c r="AY52" s="4"/>
      <c r="AZ52" s="4"/>
      <c r="BA52" s="25"/>
      <c r="BB52" s="73" t="s">
        <v>227</v>
      </c>
      <c r="BC52" s="71" t="s">
        <v>228</v>
      </c>
      <c r="BD52" s="71" t="s">
        <v>187</v>
      </c>
      <c r="BE52" s="71" t="s">
        <v>215</v>
      </c>
      <c r="BF52" s="74"/>
      <c r="BG52" s="32"/>
      <c r="BH52" s="31"/>
      <c r="BI52" s="3"/>
      <c r="BJ52" s="1"/>
      <c r="BK52" s="121"/>
      <c r="BL52" s="122"/>
      <c r="BM52" s="125"/>
      <c r="BN52" s="125"/>
      <c r="BO52" s="38"/>
      <c r="BP52" s="38"/>
      <c r="BQ52" s="56"/>
      <c r="BR52" s="38"/>
      <c r="BS52" s="38"/>
      <c r="BT52" s="38"/>
      <c r="BU52" s="38"/>
      <c r="BV52" s="38"/>
      <c r="BW52" s="38"/>
      <c r="BX52" s="125"/>
      <c r="BY52" s="125"/>
      <c r="BZ52" s="125"/>
      <c r="CA52" s="127" t="s">
        <v>505</v>
      </c>
      <c r="CC52" s="3"/>
      <c r="CD52" s="3"/>
      <c r="CE52" s="3"/>
      <c r="CF52" s="3"/>
      <c r="CG52" s="3"/>
      <c r="CH52" s="3"/>
      <c r="CI52" s="3"/>
    </row>
    <row r="53" spans="1:87" s="17" customFormat="1" x14ac:dyDescent="0.35">
      <c r="A53" s="156">
        <v>1090</v>
      </c>
      <c r="B53" s="178" t="s">
        <v>92</v>
      </c>
      <c r="C53" s="178" t="s">
        <v>154</v>
      </c>
      <c r="D53" s="178" t="s">
        <v>25</v>
      </c>
      <c r="E53" s="193" t="s">
        <v>93</v>
      </c>
      <c r="F53" s="179">
        <v>26488103</v>
      </c>
      <c r="G53" s="158">
        <f t="shared" si="18"/>
        <v>1</v>
      </c>
      <c r="H53" s="159">
        <f t="shared" si="19"/>
        <v>1</v>
      </c>
      <c r="I53" s="160">
        <f t="shared" si="20"/>
        <v>3</v>
      </c>
      <c r="J53" s="160">
        <f t="shared" si="21"/>
        <v>3</v>
      </c>
      <c r="K53" s="161" t="s">
        <v>12</v>
      </c>
      <c r="L53" s="161" t="s">
        <v>23</v>
      </c>
      <c r="M53" s="162" t="s">
        <v>12</v>
      </c>
      <c r="N53" s="180"/>
      <c r="O53" s="157"/>
      <c r="P53" s="181"/>
      <c r="Q53" s="182"/>
      <c r="R53" s="157"/>
      <c r="S53" s="157"/>
      <c r="T53" s="157"/>
      <c r="U53" s="183">
        <v>90</v>
      </c>
      <c r="V53" s="162">
        <v>2180908</v>
      </c>
      <c r="W53" s="163" t="s">
        <v>206</v>
      </c>
      <c r="X53" s="163" t="s">
        <v>209</v>
      </c>
      <c r="Y53" s="164" t="s">
        <v>25</v>
      </c>
      <c r="Z53" s="157" t="s">
        <v>63</v>
      </c>
      <c r="AA53" s="157" t="s">
        <v>60</v>
      </c>
      <c r="AB53" s="157" t="s">
        <v>154</v>
      </c>
      <c r="AC53" s="165">
        <f t="shared" ref="AC53:AC84" si="24">+A53</f>
        <v>1090</v>
      </c>
      <c r="AD53" s="166">
        <v>17039783</v>
      </c>
      <c r="AE53" s="162" t="s">
        <v>23</v>
      </c>
      <c r="AF53" s="164"/>
      <c r="AG53" s="157"/>
      <c r="AH53" s="157"/>
      <c r="AI53" s="157"/>
      <c r="AJ53" s="165"/>
      <c r="AK53" s="165"/>
      <c r="AL53" s="184"/>
      <c r="AM53" s="167">
        <v>6599</v>
      </c>
      <c r="AN53" s="165">
        <v>2</v>
      </c>
      <c r="AO53" s="165">
        <v>3</v>
      </c>
      <c r="AP53" s="165">
        <v>4</v>
      </c>
      <c r="AQ53" s="157" t="s">
        <v>166</v>
      </c>
      <c r="AR53" s="168" t="s">
        <v>23</v>
      </c>
      <c r="AS53" s="185" t="s">
        <v>165</v>
      </c>
      <c r="AT53" s="323" t="s">
        <v>619</v>
      </c>
      <c r="AU53" s="164"/>
      <c r="AV53" s="157"/>
      <c r="AW53" s="157"/>
      <c r="AX53" s="157"/>
      <c r="AY53" s="165"/>
      <c r="AZ53" s="165"/>
      <c r="BA53" s="184"/>
      <c r="BB53" s="191" t="s">
        <v>361</v>
      </c>
      <c r="BC53" s="176" t="s">
        <v>326</v>
      </c>
      <c r="BD53" s="176" t="s">
        <v>187</v>
      </c>
      <c r="BE53" s="176" t="s">
        <v>195</v>
      </c>
      <c r="BF53" s="177"/>
      <c r="BG53" s="187"/>
      <c r="BH53" s="169"/>
      <c r="BI53" s="157"/>
      <c r="BJ53" s="170">
        <v>0</v>
      </c>
      <c r="BK53" s="171"/>
      <c r="BL53" s="172"/>
      <c r="BM53" s="173"/>
      <c r="BN53" s="173"/>
      <c r="BO53" s="174"/>
      <c r="BP53" s="174"/>
      <c r="BQ53" s="175"/>
      <c r="BR53" s="174"/>
      <c r="BS53" s="174"/>
      <c r="BT53" s="174"/>
      <c r="BU53" s="174"/>
      <c r="BV53" s="174"/>
      <c r="BW53" s="174"/>
      <c r="BX53" s="173"/>
      <c r="BY53" s="173"/>
      <c r="BZ53" s="173"/>
      <c r="CA53" s="190">
        <v>158939000</v>
      </c>
      <c r="CC53" s="3"/>
      <c r="CD53" s="3"/>
      <c r="CE53" s="3"/>
      <c r="CF53" s="3"/>
      <c r="CG53" s="3"/>
      <c r="CH53" s="3"/>
      <c r="CI53" s="3"/>
    </row>
    <row r="54" spans="1:87" s="17" customFormat="1" x14ac:dyDescent="0.35">
      <c r="A54" s="7">
        <v>1092</v>
      </c>
      <c r="B54" s="13" t="s">
        <v>232</v>
      </c>
      <c r="C54" s="13" t="s">
        <v>41</v>
      </c>
      <c r="D54" s="13" t="s">
        <v>233</v>
      </c>
      <c r="E54" s="16" t="s">
        <v>202</v>
      </c>
      <c r="F54" s="14">
        <v>51747628</v>
      </c>
      <c r="G54" s="8">
        <f t="shared" si="18"/>
        <v>7</v>
      </c>
      <c r="H54" s="9">
        <f t="shared" si="19"/>
        <v>4</v>
      </c>
      <c r="I54" s="10">
        <f t="shared" si="20"/>
        <v>28</v>
      </c>
      <c r="J54" s="10">
        <f t="shared" si="21"/>
        <v>8</v>
      </c>
      <c r="K54" s="11" t="s">
        <v>12</v>
      </c>
      <c r="L54" s="11" t="s">
        <v>23</v>
      </c>
      <c r="M54" s="1" t="s">
        <v>12</v>
      </c>
      <c r="N54" s="26"/>
      <c r="O54" s="3"/>
      <c r="P54" s="27"/>
      <c r="Q54" s="44"/>
      <c r="R54" s="3"/>
      <c r="S54" s="3"/>
      <c r="T54" s="3"/>
      <c r="U54" s="33">
        <v>90</v>
      </c>
      <c r="V54" s="1">
        <v>2161583</v>
      </c>
      <c r="W54" s="49" t="s">
        <v>206</v>
      </c>
      <c r="X54" s="50" t="s">
        <v>209</v>
      </c>
      <c r="Y54" s="21" t="str">
        <f t="shared" ref="Y54:Y63" si="25">+D54</f>
        <v>ZUÑIGA</v>
      </c>
      <c r="Z54" s="3" t="str">
        <f t="shared" ref="Z54:Z63" si="26">+E54</f>
        <v>VALENCIA</v>
      </c>
      <c r="AA54" s="3" t="str">
        <f t="shared" ref="AA54:AA63" si="27">+B54</f>
        <v xml:space="preserve">OLGA </v>
      </c>
      <c r="AB54" s="3" t="str">
        <f t="shared" ref="AB54:AB63" si="28">+C54</f>
        <v>PATRICIA</v>
      </c>
      <c r="AC54" s="4">
        <f t="shared" si="24"/>
        <v>1092</v>
      </c>
      <c r="AD54" s="28">
        <f t="shared" ref="AD54:AD61" si="29">+F54</f>
        <v>51747628</v>
      </c>
      <c r="AE54" s="1" t="s">
        <v>23</v>
      </c>
      <c r="AF54" s="21"/>
      <c r="AG54" s="3"/>
      <c r="AH54" s="3"/>
      <c r="AI54" s="3"/>
      <c r="AJ54" s="4"/>
      <c r="AK54" s="4"/>
      <c r="AL54" s="25"/>
      <c r="AM54" s="29">
        <v>6021</v>
      </c>
      <c r="AN54" s="4">
        <v>74142</v>
      </c>
      <c r="AO54" s="4">
        <v>3</v>
      </c>
      <c r="AP54" s="4">
        <v>4</v>
      </c>
      <c r="AQ54" s="3" t="s">
        <v>295</v>
      </c>
      <c r="AR54" s="22" t="s">
        <v>23</v>
      </c>
      <c r="AS54" s="62"/>
      <c r="AT54" s="322"/>
      <c r="AU54" s="21"/>
      <c r="AV54" s="3"/>
      <c r="AW54" s="3"/>
      <c r="AX54" s="3"/>
      <c r="AY54" s="4"/>
      <c r="AZ54" s="4"/>
      <c r="BA54" s="25"/>
      <c r="BB54" s="73" t="s">
        <v>234</v>
      </c>
      <c r="BC54" s="71"/>
      <c r="BD54" s="71"/>
      <c r="BE54" s="71"/>
      <c r="BF54" s="74"/>
      <c r="BG54" s="32"/>
      <c r="BH54" s="31"/>
      <c r="BI54" s="3"/>
      <c r="BJ54" s="1"/>
      <c r="BK54" s="121"/>
      <c r="BL54" s="122"/>
      <c r="BM54" s="125"/>
      <c r="BN54" s="125"/>
      <c r="BO54" s="38"/>
      <c r="BP54" s="38"/>
      <c r="BQ54" s="56"/>
      <c r="BR54" s="38"/>
      <c r="BS54" s="38"/>
      <c r="BT54" s="38"/>
      <c r="BU54" s="38"/>
      <c r="BV54" s="38"/>
      <c r="BW54" s="38"/>
      <c r="BX54" s="125"/>
      <c r="BY54" s="125"/>
      <c r="BZ54" s="125"/>
      <c r="CA54" s="127" t="s">
        <v>504</v>
      </c>
      <c r="CC54" s="3"/>
      <c r="CD54" s="3"/>
      <c r="CE54" s="3"/>
      <c r="CF54" s="3"/>
      <c r="CG54" s="3"/>
      <c r="CH54" s="3"/>
      <c r="CI54" s="3"/>
    </row>
    <row r="55" spans="1:87" s="17" customFormat="1" x14ac:dyDescent="0.35">
      <c r="A55" s="7">
        <v>1102</v>
      </c>
      <c r="B55" s="3" t="s">
        <v>243</v>
      </c>
      <c r="C55" s="3" t="s">
        <v>154</v>
      </c>
      <c r="D55" s="3" t="s">
        <v>173</v>
      </c>
      <c r="E55" s="3" t="s">
        <v>85</v>
      </c>
      <c r="F55" s="4">
        <v>52419993</v>
      </c>
      <c r="G55" s="8">
        <f t="shared" si="18"/>
        <v>8</v>
      </c>
      <c r="H55" s="9">
        <f t="shared" si="19"/>
        <v>3</v>
      </c>
      <c r="I55" s="10">
        <f t="shared" si="20"/>
        <v>93</v>
      </c>
      <c r="J55" s="10">
        <f t="shared" si="21"/>
        <v>3</v>
      </c>
      <c r="K55" s="11" t="s">
        <v>12</v>
      </c>
      <c r="L55" s="11" t="s">
        <v>23</v>
      </c>
      <c r="M55" s="1" t="s">
        <v>12</v>
      </c>
      <c r="N55" s="26"/>
      <c r="O55" s="3"/>
      <c r="P55" s="27"/>
      <c r="Q55" s="44"/>
      <c r="R55" s="3"/>
      <c r="S55" s="3"/>
      <c r="T55" s="3"/>
      <c r="U55" s="52">
        <v>8621</v>
      </c>
      <c r="V55" s="1">
        <v>4763671</v>
      </c>
      <c r="W55" s="49" t="s">
        <v>206</v>
      </c>
      <c r="X55" s="50" t="s">
        <v>209</v>
      </c>
      <c r="Y55" s="21" t="str">
        <f t="shared" si="25"/>
        <v>FERNANDEZ</v>
      </c>
      <c r="Z55" s="3" t="str">
        <f t="shared" si="26"/>
        <v>JARAMILLO</v>
      </c>
      <c r="AA55" s="3" t="str">
        <f t="shared" si="27"/>
        <v>JULIANA</v>
      </c>
      <c r="AB55" s="3" t="str">
        <f t="shared" si="28"/>
        <v xml:space="preserve"> </v>
      </c>
      <c r="AC55" s="4">
        <f t="shared" si="24"/>
        <v>1102</v>
      </c>
      <c r="AD55" s="28">
        <f t="shared" si="29"/>
        <v>52419993</v>
      </c>
      <c r="AE55" s="1" t="s">
        <v>23</v>
      </c>
      <c r="AF55" s="21"/>
      <c r="AG55" s="3"/>
      <c r="AH55" s="3"/>
      <c r="AI55" s="3"/>
      <c r="AJ55" s="4"/>
      <c r="AK55" s="4"/>
      <c r="AL55" s="25"/>
      <c r="AM55" s="53">
        <v>72101</v>
      </c>
      <c r="AN55" s="54">
        <v>86211</v>
      </c>
      <c r="AO55" s="54">
        <v>64991</v>
      </c>
      <c r="AP55" s="4">
        <v>4</v>
      </c>
      <c r="AQ55" s="3" t="s">
        <v>318</v>
      </c>
      <c r="AR55" s="22" t="s">
        <v>23</v>
      </c>
      <c r="AS55" s="62"/>
      <c r="AT55" s="322"/>
      <c r="AU55" s="21"/>
      <c r="AV55" s="3"/>
      <c r="AW55" s="3"/>
      <c r="AX55" s="3"/>
      <c r="AY55" s="4"/>
      <c r="AZ55" s="4"/>
      <c r="BA55" s="25"/>
      <c r="BB55" s="73" t="s">
        <v>262</v>
      </c>
      <c r="BC55" s="71" t="s">
        <v>263</v>
      </c>
      <c r="BD55" s="71" t="s">
        <v>187</v>
      </c>
      <c r="BE55" s="71" t="s">
        <v>263</v>
      </c>
      <c r="BF55" s="74"/>
      <c r="BG55" s="32"/>
      <c r="BH55" s="31"/>
      <c r="BI55" s="3"/>
      <c r="BJ55" s="35"/>
      <c r="BK55" s="119" t="s">
        <v>456</v>
      </c>
      <c r="BL55" s="123" t="s">
        <v>457</v>
      </c>
      <c r="BM55" s="125"/>
      <c r="BN55" s="125"/>
      <c r="BO55" s="38"/>
      <c r="BP55" s="38"/>
      <c r="BQ55" s="56"/>
      <c r="BR55" s="38"/>
      <c r="BS55" s="38"/>
      <c r="BT55" s="38"/>
      <c r="BU55" s="38"/>
      <c r="BV55" s="38"/>
      <c r="BW55" s="38"/>
      <c r="BX55" s="125"/>
      <c r="BY55" s="125"/>
      <c r="BZ55" s="125"/>
      <c r="CA55" s="127">
        <v>187867000</v>
      </c>
      <c r="CC55" s="3"/>
      <c r="CD55" s="3"/>
      <c r="CE55" s="3"/>
      <c r="CF55" s="3"/>
      <c r="CG55" s="3"/>
      <c r="CH55" s="3"/>
      <c r="CI55" s="3"/>
    </row>
    <row r="56" spans="1:87" s="17" customFormat="1" x14ac:dyDescent="0.35">
      <c r="A56" s="7">
        <v>1103</v>
      </c>
      <c r="B56" s="3" t="s">
        <v>266</v>
      </c>
      <c r="C56" s="3" t="s">
        <v>154</v>
      </c>
      <c r="D56" s="3" t="s">
        <v>279</v>
      </c>
      <c r="E56" s="3" t="s">
        <v>269</v>
      </c>
      <c r="F56" s="4">
        <v>72297725</v>
      </c>
      <c r="G56" s="37">
        <f t="shared" si="18"/>
        <v>8</v>
      </c>
      <c r="H56" s="3">
        <f t="shared" si="19"/>
        <v>3</v>
      </c>
      <c r="I56" s="3">
        <f t="shared" si="20"/>
        <v>25</v>
      </c>
      <c r="J56" s="3">
        <f t="shared" si="21"/>
        <v>5</v>
      </c>
      <c r="K56" s="11" t="s">
        <v>12</v>
      </c>
      <c r="L56" s="11" t="s">
        <v>23</v>
      </c>
      <c r="M56" s="1" t="s">
        <v>12</v>
      </c>
      <c r="N56" s="26"/>
      <c r="O56" s="3"/>
      <c r="P56" s="27"/>
      <c r="Q56" s="44"/>
      <c r="R56" s="3"/>
      <c r="S56" s="3"/>
      <c r="T56" s="3"/>
      <c r="U56" s="33">
        <v>90</v>
      </c>
      <c r="V56" s="1"/>
      <c r="W56" s="49" t="s">
        <v>206</v>
      </c>
      <c r="X56" s="50" t="s">
        <v>209</v>
      </c>
      <c r="Y56" s="21" t="str">
        <f t="shared" si="25"/>
        <v xml:space="preserve">ROTLEWICZ </v>
      </c>
      <c r="Z56" s="3" t="str">
        <f t="shared" si="26"/>
        <v>SPIWAK</v>
      </c>
      <c r="AA56" s="3" t="str">
        <f t="shared" si="27"/>
        <v>URI</v>
      </c>
      <c r="AB56" s="3" t="str">
        <f t="shared" si="28"/>
        <v xml:space="preserve"> </v>
      </c>
      <c r="AC56" s="4">
        <f t="shared" si="24"/>
        <v>1103</v>
      </c>
      <c r="AD56" s="28">
        <f t="shared" si="29"/>
        <v>72297725</v>
      </c>
      <c r="AE56" s="1" t="s">
        <v>23</v>
      </c>
      <c r="AF56" s="21"/>
      <c r="AG56" s="3"/>
      <c r="AH56" s="3"/>
      <c r="AI56" s="3"/>
      <c r="AJ56" s="4"/>
      <c r="AK56" s="4"/>
      <c r="AL56" s="25"/>
      <c r="AM56" s="29"/>
      <c r="AN56" s="4"/>
      <c r="AO56" s="4"/>
      <c r="AP56" s="4"/>
      <c r="AQ56" s="3" t="s">
        <v>289</v>
      </c>
      <c r="AR56" s="22"/>
      <c r="AS56" s="65" t="s">
        <v>431</v>
      </c>
      <c r="AT56" s="322"/>
      <c r="AU56" s="21"/>
      <c r="AV56" s="3"/>
      <c r="AW56" s="3"/>
      <c r="AX56" s="3"/>
      <c r="AY56" s="4"/>
      <c r="AZ56" s="4"/>
      <c r="BA56" s="25"/>
      <c r="BB56" s="73" t="s">
        <v>290</v>
      </c>
      <c r="BC56" s="71" t="s">
        <v>291</v>
      </c>
      <c r="BD56" s="71" t="s">
        <v>187</v>
      </c>
      <c r="BE56" s="71" t="s">
        <v>291</v>
      </c>
      <c r="BF56" s="74"/>
      <c r="BG56" s="32"/>
      <c r="BH56" s="31"/>
      <c r="BI56" s="3"/>
      <c r="BJ56" s="35"/>
      <c r="BK56" s="119"/>
      <c r="BL56" s="120"/>
      <c r="BM56" s="125"/>
      <c r="BN56" s="125"/>
      <c r="BO56" s="38"/>
      <c r="BP56" s="38"/>
      <c r="BQ56" s="56"/>
      <c r="BR56" s="38"/>
      <c r="BS56" s="38"/>
      <c r="BT56" s="38"/>
      <c r="BU56" s="38"/>
      <c r="BV56" s="38"/>
      <c r="BW56" s="38"/>
      <c r="BX56" s="125"/>
      <c r="BY56" s="125"/>
      <c r="BZ56" s="125"/>
      <c r="CA56" s="127" t="s">
        <v>505</v>
      </c>
      <c r="CC56" s="3"/>
      <c r="CD56" s="3"/>
      <c r="CE56" s="3"/>
      <c r="CF56" s="3"/>
      <c r="CG56" s="3"/>
      <c r="CH56" s="3"/>
      <c r="CI56" s="3"/>
    </row>
    <row r="57" spans="1:87" s="17" customFormat="1" x14ac:dyDescent="0.35">
      <c r="A57" s="7">
        <v>1105</v>
      </c>
      <c r="B57" s="3" t="s">
        <v>280</v>
      </c>
      <c r="C57" s="3" t="s">
        <v>154</v>
      </c>
      <c r="D57" s="3" t="s">
        <v>282</v>
      </c>
      <c r="E57" s="3" t="s">
        <v>281</v>
      </c>
      <c r="F57" s="4">
        <v>24114868</v>
      </c>
      <c r="G57" s="8">
        <f t="shared" si="18"/>
        <v>3</v>
      </c>
      <c r="H57" s="9">
        <f t="shared" si="19"/>
        <v>8</v>
      </c>
      <c r="I57" s="10">
        <f t="shared" si="20"/>
        <v>68</v>
      </c>
      <c r="J57" s="10">
        <f t="shared" si="21"/>
        <v>8</v>
      </c>
      <c r="K57" s="11" t="s">
        <v>12</v>
      </c>
      <c r="L57" s="11" t="s">
        <v>23</v>
      </c>
      <c r="M57" s="1" t="s">
        <v>12</v>
      </c>
      <c r="N57" s="26"/>
      <c r="O57" s="3"/>
      <c r="P57" s="27"/>
      <c r="Q57" s="44"/>
      <c r="R57" s="3"/>
      <c r="S57" s="3"/>
      <c r="T57" s="3"/>
      <c r="U57" s="33">
        <v>90</v>
      </c>
      <c r="V57" s="1">
        <v>8058157</v>
      </c>
      <c r="W57" s="49" t="s">
        <v>206</v>
      </c>
      <c r="X57" s="50" t="s">
        <v>209</v>
      </c>
      <c r="Y57" s="21" t="str">
        <f t="shared" si="25"/>
        <v>NOSSA</v>
      </c>
      <c r="Z57" s="3" t="str">
        <f t="shared" si="26"/>
        <v>DE PULIDO</v>
      </c>
      <c r="AA57" s="3" t="str">
        <f t="shared" si="27"/>
        <v>ROSALBA</v>
      </c>
      <c r="AB57" s="3" t="str">
        <f t="shared" si="28"/>
        <v xml:space="preserve"> </v>
      </c>
      <c r="AC57" s="4">
        <f t="shared" si="24"/>
        <v>1105</v>
      </c>
      <c r="AD57" s="28">
        <f t="shared" si="29"/>
        <v>24114868</v>
      </c>
      <c r="AE57" s="1" t="s">
        <v>23</v>
      </c>
      <c r="AF57" s="21"/>
      <c r="AG57" s="3"/>
      <c r="AH57" s="3"/>
      <c r="AI57" s="3"/>
      <c r="AJ57" s="4"/>
      <c r="AK57" s="4"/>
      <c r="AL57" s="25"/>
      <c r="AM57" s="29"/>
      <c r="AN57" s="4"/>
      <c r="AO57" s="4"/>
      <c r="AP57" s="4"/>
      <c r="AQ57" s="3" t="s">
        <v>283</v>
      </c>
      <c r="AR57" s="22"/>
      <c r="AS57" s="62"/>
      <c r="AT57" s="322"/>
      <c r="AU57" s="21"/>
      <c r="AV57" s="3"/>
      <c r="AW57" s="3"/>
      <c r="AX57" s="3"/>
      <c r="AY57" s="4"/>
      <c r="AZ57" s="4"/>
      <c r="BA57" s="25"/>
      <c r="BB57" s="73" t="s">
        <v>285</v>
      </c>
      <c r="BC57" s="71" t="s">
        <v>284</v>
      </c>
      <c r="BD57" s="71" t="s">
        <v>187</v>
      </c>
      <c r="BE57" s="71" t="s">
        <v>284</v>
      </c>
      <c r="BF57" s="74"/>
      <c r="BG57" s="32"/>
      <c r="BH57" s="31"/>
      <c r="BI57" s="3"/>
      <c r="BJ57" s="35"/>
      <c r="BK57" s="119"/>
      <c r="BL57" s="120"/>
      <c r="BM57" s="125"/>
      <c r="BN57" s="125"/>
      <c r="BO57" s="38"/>
      <c r="BP57" s="38"/>
      <c r="BQ57" s="56"/>
      <c r="BR57" s="38"/>
      <c r="BS57" s="38"/>
      <c r="BT57" s="38"/>
      <c r="BU57" s="38"/>
      <c r="BV57" s="38"/>
      <c r="BW57" s="38"/>
      <c r="BX57" s="125"/>
      <c r="BY57" s="125"/>
      <c r="BZ57" s="125"/>
      <c r="CA57" s="127" t="s">
        <v>504</v>
      </c>
      <c r="CC57" s="3"/>
      <c r="CD57" s="3"/>
      <c r="CE57" s="3"/>
      <c r="CF57" s="3"/>
      <c r="CG57" s="3"/>
      <c r="CH57" s="3"/>
      <c r="CI57" s="3"/>
    </row>
    <row r="58" spans="1:87" s="17" customFormat="1" x14ac:dyDescent="0.35">
      <c r="A58" s="7">
        <v>1113</v>
      </c>
      <c r="B58" s="3" t="s">
        <v>51</v>
      </c>
      <c r="C58" s="3" t="s">
        <v>52</v>
      </c>
      <c r="D58" s="3" t="s">
        <v>168</v>
      </c>
      <c r="E58" s="3" t="s">
        <v>323</v>
      </c>
      <c r="F58" s="4">
        <v>24328364</v>
      </c>
      <c r="G58" s="8">
        <f t="shared" si="18"/>
        <v>2</v>
      </c>
      <c r="H58" s="9">
        <f t="shared" si="19"/>
        <v>9</v>
      </c>
      <c r="I58" s="10">
        <f t="shared" si="20"/>
        <v>64</v>
      </c>
      <c r="J58" s="10">
        <f t="shared" si="21"/>
        <v>4</v>
      </c>
      <c r="K58" s="11" t="s">
        <v>12</v>
      </c>
      <c r="L58" s="11" t="s">
        <v>23</v>
      </c>
      <c r="M58" s="1" t="s">
        <v>12</v>
      </c>
      <c r="N58" s="26"/>
      <c r="O58" s="3"/>
      <c r="P58" s="27"/>
      <c r="Q58" s="44"/>
      <c r="R58" s="3"/>
      <c r="S58" s="3"/>
      <c r="T58" s="3"/>
      <c r="U58" s="33"/>
      <c r="V58" s="1"/>
      <c r="W58" s="49" t="s">
        <v>206</v>
      </c>
      <c r="X58" s="50" t="s">
        <v>209</v>
      </c>
      <c r="Y58" s="21" t="str">
        <f t="shared" si="25"/>
        <v>DUQUE</v>
      </c>
      <c r="Z58" s="3" t="str">
        <f t="shared" si="26"/>
        <v>ARBOLEDA</v>
      </c>
      <c r="AA58" s="3" t="str">
        <f t="shared" si="27"/>
        <v>GLORIA</v>
      </c>
      <c r="AB58" s="3" t="str">
        <f t="shared" si="28"/>
        <v>ESPERANZA</v>
      </c>
      <c r="AC58" s="4">
        <f t="shared" si="24"/>
        <v>1113</v>
      </c>
      <c r="AD58" s="28">
        <f t="shared" si="29"/>
        <v>24328364</v>
      </c>
      <c r="AE58" s="1" t="s">
        <v>23</v>
      </c>
      <c r="AF58" s="21"/>
      <c r="AG58" s="3"/>
      <c r="AH58" s="3"/>
      <c r="AI58" s="3"/>
      <c r="AJ58" s="4"/>
      <c r="AK58" s="4"/>
      <c r="AL58" s="25"/>
      <c r="AM58" s="29"/>
      <c r="AN58" s="4"/>
      <c r="AO58" s="4"/>
      <c r="AP58" s="4"/>
      <c r="AQ58" s="3"/>
      <c r="AR58" s="22"/>
      <c r="AS58" s="62"/>
      <c r="AT58" s="322"/>
      <c r="AU58" s="21"/>
      <c r="AV58" s="3"/>
      <c r="AW58" s="3"/>
      <c r="AX58" s="3"/>
      <c r="AY58" s="4"/>
      <c r="AZ58" s="4"/>
      <c r="BA58" s="25"/>
      <c r="BB58" s="73" t="s">
        <v>325</v>
      </c>
      <c r="BC58" s="71"/>
      <c r="BD58" s="71"/>
      <c r="BE58" s="71"/>
      <c r="BF58" s="74" t="s">
        <v>324</v>
      </c>
      <c r="BG58" s="32"/>
      <c r="BH58" s="31"/>
      <c r="BI58" s="3"/>
      <c r="BJ58" s="35"/>
      <c r="BK58" s="119"/>
      <c r="BL58" s="120"/>
      <c r="BM58" s="125"/>
      <c r="BN58" s="125"/>
      <c r="BO58" s="38"/>
      <c r="BP58" s="38"/>
      <c r="BQ58" s="56"/>
      <c r="BR58" s="38"/>
      <c r="BS58" s="38"/>
      <c r="BT58" s="38"/>
      <c r="BU58" s="38"/>
      <c r="BV58" s="38"/>
      <c r="BW58" s="38"/>
      <c r="BX58" s="125"/>
      <c r="BY58" s="125"/>
      <c r="BZ58" s="125"/>
      <c r="CA58" s="127" t="s">
        <v>505</v>
      </c>
      <c r="CC58" s="3"/>
      <c r="CD58" s="3"/>
      <c r="CE58" s="3"/>
      <c r="CF58" s="3"/>
      <c r="CG58" s="3"/>
      <c r="CH58" s="3"/>
      <c r="CI58" s="3"/>
    </row>
    <row r="59" spans="1:87" s="17" customFormat="1" x14ac:dyDescent="0.35">
      <c r="A59" s="7">
        <v>1115</v>
      </c>
      <c r="B59" s="3" t="s">
        <v>330</v>
      </c>
      <c r="C59" s="3" t="s">
        <v>331</v>
      </c>
      <c r="D59" s="3" t="s">
        <v>21</v>
      </c>
      <c r="E59" s="3" t="s">
        <v>332</v>
      </c>
      <c r="F59" s="4">
        <v>46366402</v>
      </c>
      <c r="G59" s="8">
        <f t="shared" si="18"/>
        <v>6</v>
      </c>
      <c r="H59" s="9">
        <f t="shared" si="19"/>
        <v>5</v>
      </c>
      <c r="I59" s="10">
        <f t="shared" si="20"/>
        <v>2</v>
      </c>
      <c r="J59" s="10">
        <f t="shared" si="21"/>
        <v>2</v>
      </c>
      <c r="K59" s="11" t="s">
        <v>12</v>
      </c>
      <c r="L59" s="11" t="s">
        <v>23</v>
      </c>
      <c r="M59" s="1" t="s">
        <v>12</v>
      </c>
      <c r="N59" s="26"/>
      <c r="O59" s="3"/>
      <c r="P59" s="27"/>
      <c r="Q59" s="44"/>
      <c r="R59" s="3"/>
      <c r="S59" s="3"/>
      <c r="T59" s="3"/>
      <c r="U59" s="33">
        <v>8515</v>
      </c>
      <c r="V59" s="1">
        <v>8016757</v>
      </c>
      <c r="W59" s="49" t="s">
        <v>206</v>
      </c>
      <c r="X59" s="50" t="s">
        <v>209</v>
      </c>
      <c r="Y59" s="21" t="str">
        <f t="shared" si="25"/>
        <v>GOMEZ</v>
      </c>
      <c r="Z59" s="3" t="str">
        <f t="shared" si="26"/>
        <v>BARAJAS</v>
      </c>
      <c r="AA59" s="3" t="str">
        <f t="shared" si="27"/>
        <v>NIDIA</v>
      </c>
      <c r="AB59" s="3" t="str">
        <f t="shared" si="28"/>
        <v>ELSI</v>
      </c>
      <c r="AC59" s="4">
        <f t="shared" si="24"/>
        <v>1115</v>
      </c>
      <c r="AD59" s="28">
        <f t="shared" si="29"/>
        <v>46366402</v>
      </c>
      <c r="AE59" s="1" t="s">
        <v>23</v>
      </c>
      <c r="AF59" s="21"/>
      <c r="AG59" s="3"/>
      <c r="AH59" s="3"/>
      <c r="AI59" s="3"/>
      <c r="AJ59" s="4"/>
      <c r="AK59" s="4"/>
      <c r="AL59" s="25"/>
      <c r="AM59" s="29"/>
      <c r="AN59" s="4"/>
      <c r="AO59" s="4"/>
      <c r="AP59" s="4"/>
      <c r="AQ59" s="3"/>
      <c r="AR59" s="22"/>
      <c r="AS59" s="62"/>
      <c r="AT59" s="322"/>
      <c r="AU59" s="21"/>
      <c r="AV59" s="3"/>
      <c r="AW59" s="3"/>
      <c r="AX59" s="3"/>
      <c r="AY59" s="4"/>
      <c r="AZ59" s="4"/>
      <c r="BA59" s="25"/>
      <c r="BB59" s="73" t="s">
        <v>344</v>
      </c>
      <c r="BC59" s="71" t="s">
        <v>256</v>
      </c>
      <c r="BD59" s="71" t="s">
        <v>187</v>
      </c>
      <c r="BE59" s="71" t="s">
        <v>256</v>
      </c>
      <c r="BF59" s="74"/>
      <c r="BG59" s="32"/>
      <c r="BH59" s="31"/>
      <c r="BI59" s="3"/>
      <c r="BJ59" s="35"/>
      <c r="BK59" s="119"/>
      <c r="BL59" s="120"/>
      <c r="BM59" s="125"/>
      <c r="BN59" s="125"/>
      <c r="BO59" s="38"/>
      <c r="BP59" s="38"/>
      <c r="BQ59" s="56"/>
      <c r="BR59" s="38"/>
      <c r="BS59" s="38"/>
      <c r="BT59" s="38"/>
      <c r="BU59" s="38"/>
      <c r="BV59" s="38"/>
      <c r="BW59" s="38"/>
      <c r="BX59" s="125"/>
      <c r="BY59" s="125"/>
      <c r="BZ59" s="125"/>
      <c r="CA59" s="127" t="s">
        <v>505</v>
      </c>
      <c r="CC59" s="3"/>
      <c r="CD59" s="3"/>
      <c r="CE59" s="3"/>
      <c r="CF59" s="3"/>
      <c r="CG59" s="3"/>
      <c r="CH59" s="3"/>
      <c r="CI59" s="3"/>
    </row>
    <row r="60" spans="1:87" s="17" customFormat="1" x14ac:dyDescent="0.35">
      <c r="A60" s="7">
        <v>1116</v>
      </c>
      <c r="B60" s="3" t="s">
        <v>76</v>
      </c>
      <c r="C60" s="3" t="s">
        <v>333</v>
      </c>
      <c r="D60" s="3" t="s">
        <v>332</v>
      </c>
      <c r="E60" s="3" t="s">
        <v>334</v>
      </c>
      <c r="F60" s="4">
        <v>23911017</v>
      </c>
      <c r="G60" s="8">
        <f t="shared" si="18"/>
        <v>8</v>
      </c>
      <c r="H60" s="9">
        <f t="shared" si="19"/>
        <v>3</v>
      </c>
      <c r="I60" s="10">
        <f t="shared" si="20"/>
        <v>17</v>
      </c>
      <c r="J60" s="10">
        <f t="shared" si="21"/>
        <v>7</v>
      </c>
      <c r="K60" s="11" t="s">
        <v>12</v>
      </c>
      <c r="L60" s="11" t="s">
        <v>23</v>
      </c>
      <c r="M60" s="1" t="s">
        <v>12</v>
      </c>
      <c r="N60" s="26"/>
      <c r="O60" s="3"/>
      <c r="P60" s="27"/>
      <c r="Q60" s="44"/>
      <c r="R60" s="3"/>
      <c r="S60" s="3"/>
      <c r="T60" s="3"/>
      <c r="U60" s="52">
        <v>10</v>
      </c>
      <c r="V60" s="1">
        <v>214</v>
      </c>
      <c r="W60" s="49" t="s">
        <v>206</v>
      </c>
      <c r="X60" s="50" t="s">
        <v>209</v>
      </c>
      <c r="Y60" s="21" t="str">
        <f t="shared" si="25"/>
        <v>BARAJAS</v>
      </c>
      <c r="Z60" s="3" t="str">
        <f t="shared" si="26"/>
        <v>DE_GOMEZ</v>
      </c>
      <c r="AA60" s="3" t="str">
        <f t="shared" si="27"/>
        <v>MARIA</v>
      </c>
      <c r="AB60" s="3" t="str">
        <f t="shared" si="28"/>
        <v>ELENA</v>
      </c>
      <c r="AC60" s="4">
        <f t="shared" si="24"/>
        <v>1116</v>
      </c>
      <c r="AD60" s="28">
        <f t="shared" si="29"/>
        <v>23911017</v>
      </c>
      <c r="AE60" s="1" t="s">
        <v>23</v>
      </c>
      <c r="AF60" s="21"/>
      <c r="AG60" s="3"/>
      <c r="AH60" s="3"/>
      <c r="AI60" s="3"/>
      <c r="AJ60" s="4"/>
      <c r="AK60" s="4"/>
      <c r="AL60" s="25"/>
      <c r="AM60" s="29"/>
      <c r="AN60" s="4"/>
      <c r="AO60" s="4"/>
      <c r="AP60" s="4"/>
      <c r="AQ60" s="3"/>
      <c r="AR60" s="22"/>
      <c r="AS60" s="62"/>
      <c r="AT60" s="322"/>
      <c r="AU60" s="21"/>
      <c r="AV60" s="3"/>
      <c r="AW60" s="3"/>
      <c r="AX60" s="3"/>
      <c r="AY60" s="4"/>
      <c r="AZ60" s="4"/>
      <c r="BA60" s="25"/>
      <c r="BB60" s="75" t="s">
        <v>363</v>
      </c>
      <c r="BC60" s="71"/>
      <c r="BD60" s="71"/>
      <c r="BE60" s="71"/>
      <c r="BF60" s="74"/>
      <c r="BG60" s="32"/>
      <c r="BH60" s="31"/>
      <c r="BI60" s="3"/>
      <c r="BJ60" s="35"/>
      <c r="BK60" s="119"/>
      <c r="BL60" s="120"/>
      <c r="BM60" s="125"/>
      <c r="BN60" s="125"/>
      <c r="BO60" s="38"/>
      <c r="BP60" s="38"/>
      <c r="BQ60" s="56"/>
      <c r="BR60" s="38"/>
      <c r="BS60" s="38"/>
      <c r="BT60" s="38"/>
      <c r="BU60" s="38"/>
      <c r="BV60" s="38"/>
      <c r="BW60" s="38"/>
      <c r="BX60" s="125"/>
      <c r="BY60" s="125"/>
      <c r="BZ60" s="125"/>
      <c r="CA60" s="127" t="s">
        <v>505</v>
      </c>
      <c r="CC60" s="3"/>
      <c r="CD60" s="3"/>
      <c r="CE60" s="3"/>
      <c r="CF60" s="3"/>
      <c r="CG60" s="3"/>
      <c r="CH60" s="3"/>
      <c r="CI60" s="3"/>
    </row>
    <row r="61" spans="1:87" s="17" customFormat="1" x14ac:dyDescent="0.35">
      <c r="A61" s="7">
        <v>1117</v>
      </c>
      <c r="B61" s="3" t="s">
        <v>335</v>
      </c>
      <c r="C61" s="3" t="s">
        <v>154</v>
      </c>
      <c r="D61" s="3" t="s">
        <v>336</v>
      </c>
      <c r="E61" s="3" t="s">
        <v>25</v>
      </c>
      <c r="F61" s="4">
        <v>2855805</v>
      </c>
      <c r="G61" s="8">
        <f t="shared" si="18"/>
        <v>9</v>
      </c>
      <c r="H61" s="9">
        <f t="shared" si="19"/>
        <v>2</v>
      </c>
      <c r="I61" s="10">
        <f t="shared" si="20"/>
        <v>5</v>
      </c>
      <c r="J61" s="10">
        <f t="shared" si="21"/>
        <v>5</v>
      </c>
      <c r="K61" s="11" t="s">
        <v>12</v>
      </c>
      <c r="L61" s="11" t="s">
        <v>23</v>
      </c>
      <c r="M61" s="1" t="s">
        <v>12</v>
      </c>
      <c r="N61" s="26"/>
      <c r="O61" s="3"/>
      <c r="P61" s="27"/>
      <c r="Q61" s="44"/>
      <c r="R61" s="3"/>
      <c r="S61" s="3"/>
      <c r="T61" s="3"/>
      <c r="U61" s="33">
        <v>10</v>
      </c>
      <c r="V61" s="1">
        <v>3168208637</v>
      </c>
      <c r="W61" s="49" t="s">
        <v>206</v>
      </c>
      <c r="X61" s="50" t="s">
        <v>209</v>
      </c>
      <c r="Y61" s="21" t="str">
        <f t="shared" si="25"/>
        <v xml:space="preserve">SANTANA </v>
      </c>
      <c r="Z61" s="3" t="str">
        <f t="shared" si="26"/>
        <v>MORENO</v>
      </c>
      <c r="AA61" s="3" t="str">
        <f t="shared" si="27"/>
        <v>EZEQUIEL</v>
      </c>
      <c r="AB61" s="3" t="str">
        <f t="shared" si="28"/>
        <v xml:space="preserve"> </v>
      </c>
      <c r="AC61" s="4">
        <f t="shared" si="24"/>
        <v>1117</v>
      </c>
      <c r="AD61" s="28">
        <f t="shared" si="29"/>
        <v>2855805</v>
      </c>
      <c r="AE61" s="1" t="s">
        <v>23</v>
      </c>
      <c r="AF61" s="21"/>
      <c r="AG61" s="3"/>
      <c r="AH61" s="3"/>
      <c r="AI61" s="3"/>
      <c r="AJ61" s="4"/>
      <c r="AK61" s="4"/>
      <c r="AL61" s="25"/>
      <c r="AM61" s="29"/>
      <c r="AN61" s="4"/>
      <c r="AO61" s="4"/>
      <c r="AP61" s="4"/>
      <c r="AQ61" s="3"/>
      <c r="AR61" s="22"/>
      <c r="AS61" s="62"/>
      <c r="AT61" s="322"/>
      <c r="AU61" s="21"/>
      <c r="AV61" s="3"/>
      <c r="AW61" s="3"/>
      <c r="AX61" s="3"/>
      <c r="AY61" s="4"/>
      <c r="AZ61" s="4"/>
      <c r="BA61" s="25"/>
      <c r="BB61" s="73" t="s">
        <v>341</v>
      </c>
      <c r="BC61" s="71" t="s">
        <v>342</v>
      </c>
      <c r="BD61" s="71" t="s">
        <v>187</v>
      </c>
      <c r="BE61" s="71" t="s">
        <v>337</v>
      </c>
      <c r="BF61" s="74"/>
      <c r="BG61" s="32"/>
      <c r="BH61" s="31"/>
      <c r="BI61" s="3"/>
      <c r="BJ61" s="35"/>
      <c r="BK61" s="119"/>
      <c r="BL61" s="120"/>
      <c r="BM61" s="125"/>
      <c r="BN61" s="125"/>
      <c r="BO61" s="38"/>
      <c r="BP61" s="38"/>
      <c r="BQ61" s="56"/>
      <c r="BR61" s="38"/>
      <c r="BS61" s="38"/>
      <c r="BT61" s="38"/>
      <c r="BU61" s="38"/>
      <c r="BV61" s="38"/>
      <c r="BW61" s="38"/>
      <c r="BX61" s="125"/>
      <c r="BY61" s="125"/>
      <c r="BZ61" s="125"/>
      <c r="CA61" s="127" t="s">
        <v>505</v>
      </c>
      <c r="CC61" s="3"/>
      <c r="CD61" s="3"/>
      <c r="CE61" s="3"/>
      <c r="CF61" s="3"/>
      <c r="CG61" s="3"/>
      <c r="CH61" s="3"/>
      <c r="CI61" s="3"/>
    </row>
    <row r="62" spans="1:87" s="17" customFormat="1" x14ac:dyDescent="0.35">
      <c r="A62" s="7">
        <v>1120</v>
      </c>
      <c r="B62" s="3" t="s">
        <v>349</v>
      </c>
      <c r="C62" s="3" t="s">
        <v>352</v>
      </c>
      <c r="D62" s="3" t="s">
        <v>353</v>
      </c>
      <c r="E62" s="3" t="s">
        <v>354</v>
      </c>
      <c r="F62" s="4">
        <v>2955534</v>
      </c>
      <c r="G62" s="8">
        <f t="shared" si="18"/>
        <v>7</v>
      </c>
      <c r="H62" s="9">
        <f t="shared" si="19"/>
        <v>4</v>
      </c>
      <c r="I62" s="10">
        <f t="shared" si="20"/>
        <v>34</v>
      </c>
      <c r="J62" s="10">
        <f t="shared" si="21"/>
        <v>4</v>
      </c>
      <c r="K62" s="11" t="s">
        <v>12</v>
      </c>
      <c r="L62" s="11" t="s">
        <v>23</v>
      </c>
      <c r="M62" s="1" t="s">
        <v>12</v>
      </c>
      <c r="N62" s="26"/>
      <c r="O62" s="3"/>
      <c r="P62" s="27"/>
      <c r="Q62" s="44"/>
      <c r="R62" s="3"/>
      <c r="S62" s="3"/>
      <c r="T62" s="3"/>
      <c r="U62" s="33"/>
      <c r="V62" s="1"/>
      <c r="W62" s="49" t="s">
        <v>206</v>
      </c>
      <c r="X62" s="50" t="s">
        <v>209</v>
      </c>
      <c r="Y62" s="21" t="str">
        <f t="shared" si="25"/>
        <v>Hernandez</v>
      </c>
      <c r="Z62" s="3" t="str">
        <f t="shared" si="26"/>
        <v>Pulido</v>
      </c>
      <c r="AA62" s="3" t="str">
        <f t="shared" si="27"/>
        <v>Hector</v>
      </c>
      <c r="AB62" s="3" t="str">
        <f t="shared" si="28"/>
        <v>Gonzalo</v>
      </c>
      <c r="AC62" s="4">
        <f t="shared" si="24"/>
        <v>1120</v>
      </c>
      <c r="AD62" s="28">
        <v>2955534</v>
      </c>
      <c r="AE62" s="1" t="s">
        <v>23</v>
      </c>
      <c r="AF62" s="21"/>
      <c r="AG62" s="3"/>
      <c r="AH62" s="3"/>
      <c r="AI62" s="3"/>
      <c r="AJ62" s="4"/>
      <c r="AK62" s="4"/>
      <c r="AL62" s="25"/>
      <c r="AM62" s="29"/>
      <c r="AN62" s="4"/>
      <c r="AO62" s="4"/>
      <c r="AP62" s="4"/>
      <c r="AQ62" s="3"/>
      <c r="AR62" s="22"/>
      <c r="AS62" s="66"/>
      <c r="AT62" s="322"/>
      <c r="AU62" s="21"/>
      <c r="AV62" s="3"/>
      <c r="AW62" s="3"/>
      <c r="AX62" s="3"/>
      <c r="AY62" s="4"/>
      <c r="AZ62" s="4"/>
      <c r="BA62" s="25"/>
      <c r="BB62" s="76" t="s">
        <v>355</v>
      </c>
      <c r="BC62" s="71"/>
      <c r="BD62" s="71"/>
      <c r="BE62" s="71"/>
      <c r="BF62" s="74" t="s">
        <v>356</v>
      </c>
      <c r="BG62" s="32"/>
      <c r="BH62" s="31"/>
      <c r="BI62" s="3"/>
      <c r="BJ62" s="35"/>
      <c r="BK62" s="119"/>
      <c r="BL62" s="120"/>
      <c r="BM62" s="125"/>
      <c r="BN62" s="125"/>
      <c r="BO62" s="38"/>
      <c r="BP62" s="38"/>
      <c r="BQ62" s="56"/>
      <c r="BR62" s="38"/>
      <c r="BS62" s="38"/>
      <c r="BT62" s="38"/>
      <c r="BU62" s="38"/>
      <c r="BV62" s="38"/>
      <c r="BW62" s="38"/>
      <c r="BX62" s="125"/>
      <c r="BY62" s="125"/>
      <c r="BZ62" s="125"/>
      <c r="CA62" s="127" t="s">
        <v>504</v>
      </c>
      <c r="CC62" s="3"/>
      <c r="CD62" s="3"/>
      <c r="CE62" s="3"/>
      <c r="CF62" s="3"/>
      <c r="CG62" s="3"/>
      <c r="CH62" s="3"/>
      <c r="CI62" s="3"/>
    </row>
    <row r="63" spans="1:87" s="17" customFormat="1" x14ac:dyDescent="0.35">
      <c r="A63" s="7">
        <v>1121</v>
      </c>
      <c r="B63" s="3" t="s">
        <v>357</v>
      </c>
      <c r="C63" s="3" t="s">
        <v>358</v>
      </c>
      <c r="D63" s="3" t="s">
        <v>50</v>
      </c>
      <c r="E63" s="3" t="s">
        <v>359</v>
      </c>
      <c r="F63" s="4">
        <v>40023818</v>
      </c>
      <c r="G63" s="8">
        <f t="shared" si="18"/>
        <v>2</v>
      </c>
      <c r="H63" s="9">
        <f t="shared" si="19"/>
        <v>9</v>
      </c>
      <c r="I63" s="10">
        <f t="shared" si="20"/>
        <v>18</v>
      </c>
      <c r="J63" s="10">
        <f t="shared" si="21"/>
        <v>8</v>
      </c>
      <c r="K63" s="11" t="s">
        <v>12</v>
      </c>
      <c r="L63" s="11" t="s">
        <v>23</v>
      </c>
      <c r="M63" s="1" t="s">
        <v>12</v>
      </c>
      <c r="N63" s="26"/>
      <c r="O63" s="3"/>
      <c r="P63" s="27"/>
      <c r="Q63" s="44"/>
      <c r="R63" s="3"/>
      <c r="S63" s="3"/>
      <c r="T63" s="3"/>
      <c r="U63" s="52">
        <v>10</v>
      </c>
      <c r="V63" s="1"/>
      <c r="W63" s="49" t="s">
        <v>206</v>
      </c>
      <c r="X63" s="50" t="s">
        <v>209</v>
      </c>
      <c r="Y63" s="21" t="str">
        <f t="shared" si="25"/>
        <v xml:space="preserve">ESPINDOLA </v>
      </c>
      <c r="Z63" s="3" t="str">
        <f t="shared" si="26"/>
        <v>Diaz</v>
      </c>
      <c r="AA63" s="3" t="str">
        <f t="shared" si="27"/>
        <v xml:space="preserve">Carmen </v>
      </c>
      <c r="AB63" s="3" t="str">
        <f t="shared" si="28"/>
        <v>Cecilia</v>
      </c>
      <c r="AC63" s="4">
        <f t="shared" si="24"/>
        <v>1121</v>
      </c>
      <c r="AD63" s="28">
        <f>+F63</f>
        <v>40023818</v>
      </c>
      <c r="AE63" s="1" t="s">
        <v>23</v>
      </c>
      <c r="AF63" s="21"/>
      <c r="AG63" s="3"/>
      <c r="AH63" s="3"/>
      <c r="AI63" s="3"/>
      <c r="AJ63" s="4"/>
      <c r="AK63" s="4"/>
      <c r="AL63" s="25"/>
      <c r="AM63" s="29"/>
      <c r="AN63" s="4"/>
      <c r="AO63" s="4"/>
      <c r="AP63" s="4"/>
      <c r="AQ63" s="3"/>
      <c r="AR63" s="22"/>
      <c r="AS63" s="65" t="s">
        <v>430</v>
      </c>
      <c r="AT63" s="322"/>
      <c r="AU63" s="21"/>
      <c r="AV63" s="3"/>
      <c r="AW63" s="3"/>
      <c r="AX63" s="3"/>
      <c r="AY63" s="4"/>
      <c r="AZ63" s="4"/>
      <c r="BA63" s="25"/>
      <c r="BB63" s="75" t="s">
        <v>362</v>
      </c>
      <c r="BC63" s="71"/>
      <c r="BD63" s="71"/>
      <c r="BE63" s="71"/>
      <c r="BF63" s="74"/>
      <c r="BG63" s="32"/>
      <c r="BH63" s="31"/>
      <c r="BI63" s="3"/>
      <c r="BJ63" s="35"/>
      <c r="BK63" s="119"/>
      <c r="BL63" s="120"/>
      <c r="BM63" s="125"/>
      <c r="BN63" s="125"/>
      <c r="BO63" s="38"/>
      <c r="BP63" s="38"/>
      <c r="BQ63" s="56"/>
      <c r="BR63" s="38"/>
      <c r="BS63" s="38"/>
      <c r="BT63" s="38"/>
      <c r="BU63" s="38"/>
      <c r="BV63" s="38"/>
      <c r="BW63" s="38"/>
      <c r="BX63" s="125"/>
      <c r="BY63" s="125"/>
      <c r="BZ63" s="125"/>
      <c r="CA63" s="127" t="s">
        <v>505</v>
      </c>
      <c r="CC63" s="3"/>
      <c r="CD63" s="3"/>
      <c r="CE63" s="3"/>
      <c r="CF63" s="3"/>
      <c r="CG63" s="3"/>
      <c r="CH63" s="3"/>
      <c r="CI63" s="3"/>
    </row>
    <row r="64" spans="1:87" s="17" customFormat="1" x14ac:dyDescent="0.35">
      <c r="A64" s="7">
        <v>1122</v>
      </c>
      <c r="B64" s="3" t="s">
        <v>365</v>
      </c>
      <c r="C64" s="3" t="s">
        <v>154</v>
      </c>
      <c r="D64" s="3" t="s">
        <v>366</v>
      </c>
      <c r="E64" s="3" t="s">
        <v>346</v>
      </c>
      <c r="F64" s="4">
        <v>2932181</v>
      </c>
      <c r="G64" s="8">
        <f t="shared" si="18"/>
        <v>1</v>
      </c>
      <c r="H64" s="9">
        <f t="shared" si="19"/>
        <v>10</v>
      </c>
      <c r="I64" s="10">
        <f t="shared" si="20"/>
        <v>81</v>
      </c>
      <c r="J64" s="10">
        <f t="shared" si="21"/>
        <v>1</v>
      </c>
      <c r="K64" s="11" t="s">
        <v>12</v>
      </c>
      <c r="L64" s="11" t="s">
        <v>23</v>
      </c>
      <c r="M64" s="1" t="s">
        <v>12</v>
      </c>
      <c r="N64" s="26"/>
      <c r="O64" s="3"/>
      <c r="P64" s="27"/>
      <c r="Q64" s="44"/>
      <c r="R64" s="3"/>
      <c r="S64" s="3"/>
      <c r="T64" s="3"/>
      <c r="U64" s="33">
        <v>6820</v>
      </c>
      <c r="V64" s="1">
        <v>3124592521</v>
      </c>
      <c r="W64" s="49" t="s">
        <v>206</v>
      </c>
      <c r="X64" s="50" t="s">
        <v>209</v>
      </c>
      <c r="Y64" s="21" t="s">
        <v>368</v>
      </c>
      <c r="Z64" s="3" t="s">
        <v>369</v>
      </c>
      <c r="AA64" s="3" t="s">
        <v>370</v>
      </c>
      <c r="AB64" s="3" t="s">
        <v>371</v>
      </c>
      <c r="AC64" s="4">
        <f t="shared" si="24"/>
        <v>1122</v>
      </c>
      <c r="AD64" s="28">
        <v>20316670</v>
      </c>
      <c r="AE64" s="1" t="s">
        <v>23</v>
      </c>
      <c r="AF64" s="21"/>
      <c r="AG64" s="3"/>
      <c r="AH64" s="3"/>
      <c r="AI64" s="3"/>
      <c r="AJ64" s="4"/>
      <c r="AK64" s="4"/>
      <c r="AL64" s="25"/>
      <c r="AM64" s="29"/>
      <c r="AN64" s="4"/>
      <c r="AO64" s="4"/>
      <c r="AP64" s="4"/>
      <c r="AQ64" s="3"/>
      <c r="AR64" s="22"/>
      <c r="AS64" s="66"/>
      <c r="AT64" s="322"/>
      <c r="AU64" s="21"/>
      <c r="AV64" s="3"/>
      <c r="AW64" s="3"/>
      <c r="AX64" s="3"/>
      <c r="AY64" s="4"/>
      <c r="AZ64" s="4"/>
      <c r="BA64" s="25"/>
      <c r="BB64" s="76" t="s">
        <v>367</v>
      </c>
      <c r="BC64" s="71"/>
      <c r="BD64" s="71"/>
      <c r="BE64" s="71"/>
      <c r="BF64" s="74"/>
      <c r="BG64" s="32"/>
      <c r="BH64" s="31"/>
      <c r="BI64" s="3"/>
      <c r="BJ64" s="35"/>
      <c r="BK64" s="119"/>
      <c r="BL64" s="120"/>
      <c r="BM64" s="125"/>
      <c r="BN64" s="125"/>
      <c r="BO64" s="38"/>
      <c r="BP64" s="38"/>
      <c r="BQ64" s="56"/>
      <c r="BR64" s="38"/>
      <c r="BS64" s="38"/>
      <c r="BT64" s="38"/>
      <c r="BU64" s="38"/>
      <c r="BV64" s="38"/>
      <c r="BW64" s="38"/>
      <c r="BX64" s="125"/>
      <c r="BY64" s="125"/>
      <c r="BZ64" s="125"/>
      <c r="CA64" s="127" t="s">
        <v>504</v>
      </c>
      <c r="CC64" s="3"/>
      <c r="CD64" s="3"/>
      <c r="CE64" s="3"/>
      <c r="CF64" s="3"/>
      <c r="CG64" s="3"/>
      <c r="CH64" s="3"/>
      <c r="CI64" s="3"/>
    </row>
    <row r="65" spans="1:87" s="17" customFormat="1" x14ac:dyDescent="0.35">
      <c r="A65" s="7">
        <v>1123</v>
      </c>
      <c r="B65" s="3" t="s">
        <v>387</v>
      </c>
      <c r="C65" s="3" t="s">
        <v>388</v>
      </c>
      <c r="D65" s="3" t="s">
        <v>389</v>
      </c>
      <c r="E65" s="3" t="s">
        <v>173</v>
      </c>
      <c r="F65" s="4">
        <v>19184133</v>
      </c>
      <c r="G65" s="8">
        <f t="shared" si="18"/>
        <v>1</v>
      </c>
      <c r="H65" s="9">
        <f t="shared" si="19"/>
        <v>1</v>
      </c>
      <c r="I65" s="41">
        <f t="shared" si="20"/>
        <v>33</v>
      </c>
      <c r="J65" s="41">
        <f t="shared" si="21"/>
        <v>3</v>
      </c>
      <c r="K65" s="11" t="s">
        <v>12</v>
      </c>
      <c r="L65" s="11" t="s">
        <v>23</v>
      </c>
      <c r="M65" s="1" t="s">
        <v>12</v>
      </c>
      <c r="N65" s="26"/>
      <c r="O65" s="3"/>
      <c r="P65" s="27"/>
      <c r="Q65" s="44"/>
      <c r="R65" s="34" t="s">
        <v>600</v>
      </c>
      <c r="S65" s="3" t="s">
        <v>16</v>
      </c>
      <c r="T65" s="3"/>
      <c r="U65" s="33">
        <v>7020</v>
      </c>
      <c r="V65" s="3">
        <v>3214915520</v>
      </c>
      <c r="W65" s="49" t="s">
        <v>206</v>
      </c>
      <c r="X65" s="50" t="s">
        <v>208</v>
      </c>
      <c r="Y65" s="21" t="str">
        <f>+D65</f>
        <v xml:space="preserve">Granados </v>
      </c>
      <c r="Z65" s="3" t="str">
        <f>+E65</f>
        <v>FERNANDEZ</v>
      </c>
      <c r="AA65" s="3" t="str">
        <f>+B65</f>
        <v xml:space="preserve">José </v>
      </c>
      <c r="AB65" s="3" t="str">
        <f>+C65</f>
        <v>Eduardo</v>
      </c>
      <c r="AC65" s="4">
        <f t="shared" si="24"/>
        <v>1123</v>
      </c>
      <c r="AD65" s="28">
        <v>19184133</v>
      </c>
      <c r="AE65" s="1" t="s">
        <v>23</v>
      </c>
      <c r="AF65" s="21"/>
      <c r="AG65" s="3"/>
      <c r="AH65" s="3"/>
      <c r="AI65" s="3"/>
      <c r="AJ65" s="4"/>
      <c r="AK65" s="4"/>
      <c r="AL65" s="25"/>
      <c r="AM65" s="53">
        <v>72202</v>
      </c>
      <c r="AN65" s="54">
        <v>6810</v>
      </c>
      <c r="AO65" s="54">
        <v>64991</v>
      </c>
      <c r="AP65" s="54">
        <v>4</v>
      </c>
      <c r="AQ65" s="3" t="s">
        <v>489</v>
      </c>
      <c r="AR65" s="22" t="s">
        <v>23</v>
      </c>
      <c r="AS65" s="67" t="s">
        <v>390</v>
      </c>
      <c r="AT65" s="322"/>
      <c r="AU65" s="23" t="s">
        <v>144</v>
      </c>
      <c r="AV65" s="24" t="s">
        <v>26</v>
      </c>
      <c r="AW65" s="24" t="s">
        <v>48</v>
      </c>
      <c r="AX65" s="24" t="s">
        <v>49</v>
      </c>
      <c r="AY65" s="4">
        <v>74320178</v>
      </c>
      <c r="AZ65" s="4">
        <v>1060</v>
      </c>
      <c r="BA65" s="51" t="s">
        <v>146</v>
      </c>
      <c r="BB65" s="76" t="s">
        <v>391</v>
      </c>
      <c r="BC65" s="71"/>
      <c r="BD65" s="71"/>
      <c r="BE65" s="71"/>
      <c r="BF65" s="74"/>
      <c r="BG65" s="32"/>
      <c r="BH65" s="31"/>
      <c r="BI65" s="3"/>
      <c r="BJ65" s="35"/>
      <c r="BK65" s="119"/>
      <c r="BL65" s="120"/>
      <c r="BM65" s="125"/>
      <c r="BN65" s="125"/>
      <c r="BO65" s="124" t="str">
        <f>IF(BP65="N/A","no responsable",IF(BP65="si","BIMESTRAL",VLOOKUP(BQ65,$BR$108:$BT$110,3)))</f>
        <v>ANUAL</v>
      </c>
      <c r="BP65" s="38" t="s">
        <v>374</v>
      </c>
      <c r="BQ65" s="56">
        <v>391460000</v>
      </c>
      <c r="BR65" s="58">
        <v>13351000</v>
      </c>
      <c r="BS65" s="58">
        <v>8904000</v>
      </c>
      <c r="BT65" s="60">
        <f>ROUND((IF(BR65&gt;0,IF(BR65*30%&gt;BS65,BS65,BR65*30%),0)),-3)</f>
        <v>4005000</v>
      </c>
      <c r="BU65" s="59">
        <v>7477000</v>
      </c>
      <c r="BV65" s="61">
        <f>ROUND((IF(BR65&gt;0,IF(BR65*30%&gt;BU65,BU65,BR65*30%),0)),-3)</f>
        <v>4005000</v>
      </c>
      <c r="BW65" s="126">
        <f>+BT65+BV65</f>
        <v>8010000</v>
      </c>
      <c r="BX65" s="125" t="s">
        <v>502</v>
      </c>
      <c r="BY65" s="125"/>
      <c r="BZ65" s="125"/>
      <c r="CA65" s="127">
        <v>937436000</v>
      </c>
      <c r="CC65" s="3"/>
      <c r="CD65" s="3"/>
      <c r="CE65" s="3"/>
      <c r="CF65" s="3"/>
      <c r="CG65" s="3"/>
      <c r="CH65" s="3"/>
      <c r="CI65" s="3"/>
    </row>
    <row r="66" spans="1:87" s="17" customFormat="1" x14ac:dyDescent="0.35">
      <c r="A66" s="7">
        <v>1124</v>
      </c>
      <c r="B66" s="3" t="s">
        <v>77</v>
      </c>
      <c r="C66" s="3" t="s">
        <v>61</v>
      </c>
      <c r="D66" s="3" t="s">
        <v>392</v>
      </c>
      <c r="E66" s="3" t="s">
        <v>393</v>
      </c>
      <c r="F66" s="4">
        <v>19295778</v>
      </c>
      <c r="G66" s="8">
        <f t="shared" si="18"/>
        <v>6</v>
      </c>
      <c r="H66" s="9">
        <f t="shared" si="19"/>
        <v>5</v>
      </c>
      <c r="I66" s="10">
        <f t="shared" si="20"/>
        <v>78</v>
      </c>
      <c r="J66" s="10">
        <f t="shared" si="21"/>
        <v>8</v>
      </c>
      <c r="K66" s="11" t="s">
        <v>12</v>
      </c>
      <c r="L66" s="11" t="s">
        <v>23</v>
      </c>
      <c r="M66" s="1" t="s">
        <v>12</v>
      </c>
      <c r="N66" s="26"/>
      <c r="O66" s="3"/>
      <c r="P66" s="27"/>
      <c r="Q66" s="44"/>
      <c r="R66" s="3"/>
      <c r="S66" s="3"/>
      <c r="T66" s="3"/>
      <c r="U66" s="33"/>
      <c r="V66" s="1"/>
      <c r="W66" s="49" t="s">
        <v>206</v>
      </c>
      <c r="X66" s="50" t="s">
        <v>209</v>
      </c>
      <c r="Y66" s="21" t="str">
        <f>+D66</f>
        <v>Rodriguez</v>
      </c>
      <c r="Z66" s="3" t="str">
        <f>+E66</f>
        <v>Suarez</v>
      </c>
      <c r="AA66" s="3" t="str">
        <f>+B66</f>
        <v xml:space="preserve">LUIS  </v>
      </c>
      <c r="AB66" s="3" t="str">
        <f>+C66</f>
        <v>ALFONSO</v>
      </c>
      <c r="AC66" s="4">
        <f t="shared" si="24"/>
        <v>1124</v>
      </c>
      <c r="AD66" s="28">
        <v>19295778</v>
      </c>
      <c r="AE66" s="1" t="s">
        <v>23</v>
      </c>
      <c r="AF66" s="21"/>
      <c r="AG66" s="3"/>
      <c r="AH66" s="3"/>
      <c r="AI66" s="3"/>
      <c r="AJ66" s="4"/>
      <c r="AK66" s="4"/>
      <c r="AL66" s="25"/>
      <c r="AM66" s="29"/>
      <c r="AN66" s="4"/>
      <c r="AO66" s="4"/>
      <c r="AP66" s="4"/>
      <c r="AQ66" s="3"/>
      <c r="AR66" s="22"/>
      <c r="AS66" s="66"/>
      <c r="AT66" s="322"/>
      <c r="AU66" s="21"/>
      <c r="AV66" s="3"/>
      <c r="AW66" s="3"/>
      <c r="AX66" s="3"/>
      <c r="AY66" s="4"/>
      <c r="AZ66" s="4"/>
      <c r="BA66" s="25"/>
      <c r="BB66" s="76" t="s">
        <v>394</v>
      </c>
      <c r="BC66" s="71"/>
      <c r="BD66" s="71"/>
      <c r="BE66" s="71"/>
      <c r="BF66" s="131" t="s">
        <v>395</v>
      </c>
      <c r="BG66" s="32"/>
      <c r="BH66" s="31"/>
      <c r="BI66" s="3"/>
      <c r="BJ66" s="35"/>
      <c r="BK66" s="119"/>
      <c r="BL66" s="120"/>
      <c r="BM66" s="125"/>
      <c r="BN66" s="125"/>
      <c r="BO66" s="38"/>
      <c r="BP66" s="38"/>
      <c r="BQ66" s="56"/>
      <c r="BR66" s="38"/>
      <c r="BS66" s="38"/>
      <c r="BT66" s="38"/>
      <c r="BU66" s="38"/>
      <c r="BV66" s="38"/>
      <c r="BW66" s="38"/>
      <c r="BX66" s="125"/>
      <c r="BY66" s="125"/>
      <c r="BZ66" s="125"/>
      <c r="CA66" s="127" t="s">
        <v>504</v>
      </c>
      <c r="CC66" s="3"/>
      <c r="CD66" s="3"/>
      <c r="CE66" s="3"/>
      <c r="CF66" s="3"/>
      <c r="CG66" s="3"/>
      <c r="CH66" s="3"/>
      <c r="CI66" s="3"/>
    </row>
    <row r="67" spans="1:87" s="17" customFormat="1" x14ac:dyDescent="0.35">
      <c r="A67" s="7">
        <v>1127</v>
      </c>
      <c r="B67" s="3" t="s">
        <v>402</v>
      </c>
      <c r="C67" s="3" t="s">
        <v>154</v>
      </c>
      <c r="D67" s="3" t="s">
        <v>161</v>
      </c>
      <c r="E67" s="3" t="s">
        <v>401</v>
      </c>
      <c r="F67" s="4">
        <v>51602806</v>
      </c>
      <c r="G67" s="8">
        <f t="shared" si="18"/>
        <v>9</v>
      </c>
      <c r="H67" s="9">
        <f t="shared" si="19"/>
        <v>2</v>
      </c>
      <c r="I67" s="10">
        <f t="shared" si="20"/>
        <v>6</v>
      </c>
      <c r="J67" s="10">
        <f t="shared" si="21"/>
        <v>6</v>
      </c>
      <c r="K67" s="11" t="s">
        <v>12</v>
      </c>
      <c r="L67" s="11" t="s">
        <v>23</v>
      </c>
      <c r="M67" s="1" t="s">
        <v>12</v>
      </c>
      <c r="N67" s="26"/>
      <c r="O67" s="3"/>
      <c r="P67" s="27"/>
      <c r="Q67" s="44"/>
      <c r="R67" s="3"/>
      <c r="S67" s="3"/>
      <c r="T67" s="3"/>
      <c r="U67" s="33"/>
      <c r="V67" s="1"/>
      <c r="W67" s="49" t="s">
        <v>206</v>
      </c>
      <c r="X67" s="50" t="s">
        <v>209</v>
      </c>
      <c r="Y67" s="21" t="str">
        <f>+C67</f>
        <v xml:space="preserve"> </v>
      </c>
      <c r="Z67" s="3" t="str">
        <f>+B67</f>
        <v>MARTA</v>
      </c>
      <c r="AA67" s="3" t="str">
        <f>+D67</f>
        <v>GARCIA</v>
      </c>
      <c r="AB67" s="3" t="str">
        <f>+E67</f>
        <v>ROZO</v>
      </c>
      <c r="AC67" s="4">
        <f t="shared" si="24"/>
        <v>1127</v>
      </c>
      <c r="AD67" s="28">
        <f>+F67</f>
        <v>51602806</v>
      </c>
      <c r="AE67" s="1" t="s">
        <v>23</v>
      </c>
      <c r="AF67" s="21"/>
      <c r="AG67" s="3"/>
      <c r="AH67" s="3"/>
      <c r="AI67" s="3"/>
      <c r="AJ67" s="4"/>
      <c r="AK67" s="4"/>
      <c r="AL67" s="25"/>
      <c r="AM67" s="29"/>
      <c r="AN67" s="4"/>
      <c r="AO67" s="4"/>
      <c r="AP67" s="4"/>
      <c r="AQ67" s="3"/>
      <c r="AR67" s="22"/>
      <c r="AS67" s="66"/>
      <c r="AT67" s="322"/>
      <c r="AU67" s="21"/>
      <c r="AV67" s="3"/>
      <c r="AW67" s="3"/>
      <c r="AX67" s="3"/>
      <c r="AY67" s="4"/>
      <c r="AZ67" s="4"/>
      <c r="BA67" s="25"/>
      <c r="BB67" s="76" t="s">
        <v>403</v>
      </c>
      <c r="BC67" s="71"/>
      <c r="BD67" s="71"/>
      <c r="BE67" s="71"/>
      <c r="BF67" s="74" t="s">
        <v>501</v>
      </c>
      <c r="BG67" s="32"/>
      <c r="BH67" s="31"/>
      <c r="BI67" s="3"/>
      <c r="BJ67" s="35"/>
      <c r="BK67" s="119"/>
      <c r="BL67" s="120"/>
      <c r="BM67" s="125"/>
      <c r="BN67" s="125"/>
      <c r="BO67" s="38"/>
      <c r="BP67" s="38"/>
      <c r="BQ67" s="56"/>
      <c r="BR67" s="38"/>
      <c r="BS67" s="38"/>
      <c r="BT67" s="38"/>
      <c r="BU67" s="38"/>
      <c r="BV67" s="38"/>
      <c r="BW67" s="38"/>
      <c r="BX67" s="125"/>
      <c r="BY67" s="125"/>
      <c r="BZ67" s="125"/>
      <c r="CA67" s="127" t="s">
        <v>504</v>
      </c>
      <c r="CC67" s="3"/>
      <c r="CD67" s="3"/>
      <c r="CE67" s="3"/>
      <c r="CF67" s="3"/>
      <c r="CG67" s="3"/>
      <c r="CH67" s="3"/>
      <c r="CI67" s="3"/>
    </row>
    <row r="68" spans="1:87" s="17" customFormat="1" x14ac:dyDescent="0.35">
      <c r="A68" s="7">
        <v>1128</v>
      </c>
      <c r="B68" s="3" t="s">
        <v>406</v>
      </c>
      <c r="C68" s="3"/>
      <c r="D68" s="3" t="s">
        <v>404</v>
      </c>
      <c r="E68" s="3" t="s">
        <v>405</v>
      </c>
      <c r="F68" s="4">
        <v>23913308</v>
      </c>
      <c r="G68" s="8">
        <f t="shared" si="18"/>
        <v>5</v>
      </c>
      <c r="H68" s="9">
        <f t="shared" si="19"/>
        <v>6</v>
      </c>
      <c r="I68" s="10">
        <f t="shared" si="20"/>
        <v>8</v>
      </c>
      <c r="J68" s="10">
        <f t="shared" si="21"/>
        <v>8</v>
      </c>
      <c r="K68" s="11" t="s">
        <v>12</v>
      </c>
      <c r="L68" s="11" t="s">
        <v>23</v>
      </c>
      <c r="M68" s="1" t="s">
        <v>12</v>
      </c>
      <c r="N68" s="26"/>
      <c r="O68" s="3"/>
      <c r="P68" s="27"/>
      <c r="Q68" s="44"/>
      <c r="R68" s="3"/>
      <c r="S68" s="3"/>
      <c r="T68" s="3"/>
      <c r="U68" s="33"/>
      <c r="V68" s="1"/>
      <c r="W68" s="49" t="s">
        <v>206</v>
      </c>
      <c r="X68" s="50" t="s">
        <v>209</v>
      </c>
      <c r="Y68" s="21" t="str">
        <f t="shared" ref="Y68:Y84" si="30">+D68</f>
        <v>MOJICA</v>
      </c>
      <c r="Z68" s="3" t="str">
        <f t="shared" ref="Z68:Z84" si="31">+E68</f>
        <v>LOPEZ</v>
      </c>
      <c r="AA68" s="3" t="str">
        <f t="shared" ref="AA68:AA84" si="32">+B68</f>
        <v>MIRYAM</v>
      </c>
      <c r="AB68" s="3">
        <f t="shared" ref="AB68:AB84" si="33">+C68</f>
        <v>0</v>
      </c>
      <c r="AC68" s="4">
        <f t="shared" si="24"/>
        <v>1128</v>
      </c>
      <c r="AD68" s="28"/>
      <c r="AE68" s="1" t="s">
        <v>23</v>
      </c>
      <c r="AF68" s="21"/>
      <c r="AG68" s="3"/>
      <c r="AH68" s="3"/>
      <c r="AI68" s="3"/>
      <c r="AJ68" s="4"/>
      <c r="AK68" s="4"/>
      <c r="AL68" s="25"/>
      <c r="AM68" s="29"/>
      <c r="AN68" s="4"/>
      <c r="AO68" s="4"/>
      <c r="AP68" s="4"/>
      <c r="AQ68" s="3"/>
      <c r="AR68" s="22"/>
      <c r="AS68" s="66"/>
      <c r="AT68" s="322"/>
      <c r="AU68" s="21"/>
      <c r="AV68" s="3"/>
      <c r="AW68" s="3"/>
      <c r="AX68" s="3"/>
      <c r="AY68" s="4"/>
      <c r="AZ68" s="4"/>
      <c r="BA68" s="25"/>
      <c r="BB68" s="76"/>
      <c r="BC68" s="71"/>
      <c r="BD68" s="71"/>
      <c r="BE68" s="71"/>
      <c r="BF68" s="74"/>
      <c r="BG68" s="32"/>
      <c r="BH68" s="31"/>
      <c r="BI68" s="3"/>
      <c r="BJ68" s="35"/>
      <c r="BK68" s="119"/>
      <c r="BL68" s="120"/>
      <c r="BM68" s="125"/>
      <c r="BN68" s="125"/>
      <c r="BO68" s="38"/>
      <c r="BP68" s="38"/>
      <c r="BQ68" s="56"/>
      <c r="BR68" s="38"/>
      <c r="BS68" s="38"/>
      <c r="BT68" s="38"/>
      <c r="BU68" s="38"/>
      <c r="BV68" s="38"/>
      <c r="BW68" s="38"/>
      <c r="BX68" s="125"/>
      <c r="BY68" s="125"/>
      <c r="BZ68" s="125"/>
      <c r="CA68" s="127" t="s">
        <v>504</v>
      </c>
      <c r="CC68" s="3"/>
      <c r="CD68" s="3"/>
      <c r="CE68" s="3"/>
      <c r="CF68" s="3"/>
      <c r="CG68" s="3"/>
      <c r="CH68" s="3"/>
      <c r="CI68" s="3"/>
    </row>
    <row r="69" spans="1:87" s="17" customFormat="1" x14ac:dyDescent="0.35">
      <c r="A69" s="7">
        <v>1129</v>
      </c>
      <c r="B69" s="3" t="s">
        <v>408</v>
      </c>
      <c r="C69" s="3" t="s">
        <v>65</v>
      </c>
      <c r="D69" s="3" t="s">
        <v>67</v>
      </c>
      <c r="E69" s="3" t="s">
        <v>90</v>
      </c>
      <c r="F69" s="4">
        <v>79381074</v>
      </c>
      <c r="G69" s="8">
        <f t="shared" ref="G69:G100" si="34">IF(H69=0,0,IF(H69=1,1,11-H69))</f>
        <v>6</v>
      </c>
      <c r="H69" s="9">
        <f t="shared" ref="H69:H100" si="35">MOD((VALUE(MID(TEXT(F69,"000000000000000"),15,1))*3+VALUE(MID(TEXT(F69,"000000000000000"),14,1))*7+VALUE(MID(TEXT(F69,"000000000000000"),13,1))*13+VALUE(MID(TEXT(F69,"000000000000000"),12,1))*17+VALUE(MID(TEXT(F69,"000000000000000"),11,1))*19+VALUE(MID(TEXT(F69,"000000000000000"),10,1))*23+VALUE(MID(TEXT(F69,"000000000000000"),9,1))*29+VALUE(MID(TEXT(F69,"000000000000000"),8,1))*37+VALUE(MID(TEXT(F69,"000000000000000"),7,1))*41+VALUE(MID(TEXT(F69,"000000000000000"),6,1))*43+VALUE(MID(TEXT(F69,"000000000000000"),5,1))*47+VALUE(MID(TEXT(F69,"000000000000000"),4,1))*53+VALUE(MID(TEXT(F69,"000000000000000"),3,1))*59+VALUE(MID(TEXT(F69,"000000000000000"),2,1))*67+VALUE(MID(TEXT(F69,"000000000000000"),1,1))*71),11)</f>
        <v>5</v>
      </c>
      <c r="I69" s="10">
        <f t="shared" ref="I69:I100" si="36">ROUND((((F69/100)-INT(F69/100))*100),0)</f>
        <v>74</v>
      </c>
      <c r="J69" s="10">
        <f t="shared" ref="J69:J100" si="37">ROUND((((F69/10)-INT(F69/10))*10),0)</f>
        <v>4</v>
      </c>
      <c r="K69" s="11" t="s">
        <v>12</v>
      </c>
      <c r="L69" s="11" t="s">
        <v>23</v>
      </c>
      <c r="M69" s="1" t="s">
        <v>12</v>
      </c>
      <c r="N69" s="26"/>
      <c r="O69" s="3"/>
      <c r="P69" s="27"/>
      <c r="Q69" s="44"/>
      <c r="R69" s="3"/>
      <c r="S69" s="3"/>
      <c r="T69" s="3"/>
      <c r="U69" s="33">
        <v>4923</v>
      </c>
      <c r="V69" s="1"/>
      <c r="W69" s="49" t="s">
        <v>206</v>
      </c>
      <c r="X69" s="50" t="s">
        <v>209</v>
      </c>
      <c r="Y69" s="21" t="str">
        <f t="shared" si="30"/>
        <v>BERNAL</v>
      </c>
      <c r="Z69" s="3" t="str">
        <f t="shared" si="31"/>
        <v>GONZALEZ</v>
      </c>
      <c r="AA69" s="3" t="str">
        <f t="shared" si="32"/>
        <v>JAIRO</v>
      </c>
      <c r="AB69" s="3" t="str">
        <f t="shared" si="33"/>
        <v>ENRIQUE</v>
      </c>
      <c r="AC69" s="4">
        <f t="shared" si="24"/>
        <v>1129</v>
      </c>
      <c r="AD69" s="28"/>
      <c r="AE69" s="1" t="s">
        <v>23</v>
      </c>
      <c r="AF69" s="21"/>
      <c r="AG69" s="3"/>
      <c r="AH69" s="3"/>
      <c r="AI69" s="3"/>
      <c r="AJ69" s="4"/>
      <c r="AK69" s="4"/>
      <c r="AL69" s="25"/>
      <c r="AM69" s="29"/>
      <c r="AN69" s="4"/>
      <c r="AO69" s="4"/>
      <c r="AP69" s="4"/>
      <c r="AQ69" s="3"/>
      <c r="AR69" s="22"/>
      <c r="AS69" s="66"/>
      <c r="AT69" s="322"/>
      <c r="AU69" s="21"/>
      <c r="AV69" s="3"/>
      <c r="AW69" s="3"/>
      <c r="AX69" s="3"/>
      <c r="AY69" s="4"/>
      <c r="AZ69" s="4"/>
      <c r="BA69" s="25"/>
      <c r="BB69" s="76" t="s">
        <v>450</v>
      </c>
      <c r="BC69" s="71"/>
      <c r="BD69" s="71"/>
      <c r="BE69" s="71"/>
      <c r="BF69" s="79" t="s">
        <v>508</v>
      </c>
      <c r="BG69" s="32"/>
      <c r="BH69" s="31"/>
      <c r="BI69" s="3"/>
      <c r="BJ69" s="35"/>
      <c r="BK69" s="119"/>
      <c r="BL69" s="120"/>
      <c r="BM69" s="125"/>
      <c r="BN69" s="125"/>
      <c r="BO69" s="38"/>
      <c r="BP69" s="38"/>
      <c r="BQ69" s="56"/>
      <c r="BR69" s="38"/>
      <c r="BS69" s="38"/>
      <c r="BT69" s="38"/>
      <c r="BU69" s="38"/>
      <c r="BV69" s="38"/>
      <c r="BW69" s="38"/>
      <c r="BX69" s="125"/>
      <c r="BY69" s="125"/>
      <c r="BZ69" s="125"/>
      <c r="CA69" s="127" t="s">
        <v>504</v>
      </c>
      <c r="CC69" s="3"/>
      <c r="CD69" s="3"/>
      <c r="CE69" s="3"/>
      <c r="CF69" s="3"/>
      <c r="CG69" s="3"/>
      <c r="CH69" s="3"/>
      <c r="CI69" s="3"/>
    </row>
    <row r="70" spans="1:87" s="17" customFormat="1" x14ac:dyDescent="0.35">
      <c r="A70" s="7">
        <v>1130</v>
      </c>
      <c r="B70" s="3" t="s">
        <v>409</v>
      </c>
      <c r="C70" s="3" t="s">
        <v>462</v>
      </c>
      <c r="D70" s="3" t="s">
        <v>265</v>
      </c>
      <c r="E70" s="3" t="s">
        <v>410</v>
      </c>
      <c r="F70" s="4">
        <v>41633478</v>
      </c>
      <c r="G70" s="8">
        <f t="shared" si="34"/>
        <v>2</v>
      </c>
      <c r="H70" s="9">
        <f t="shared" si="35"/>
        <v>9</v>
      </c>
      <c r="I70" s="10">
        <f t="shared" si="36"/>
        <v>78</v>
      </c>
      <c r="J70" s="10">
        <f t="shared" si="37"/>
        <v>8</v>
      </c>
      <c r="K70" s="11" t="s">
        <v>12</v>
      </c>
      <c r="L70" s="11" t="s">
        <v>23</v>
      </c>
      <c r="M70" s="1" t="s">
        <v>12</v>
      </c>
      <c r="N70" s="26"/>
      <c r="O70" s="3"/>
      <c r="P70" s="27"/>
      <c r="Q70" s="44"/>
      <c r="R70" s="3"/>
      <c r="S70" s="3"/>
      <c r="T70" s="3"/>
      <c r="U70" s="33">
        <v>10</v>
      </c>
      <c r="V70" s="1"/>
      <c r="W70" s="49" t="s">
        <v>206</v>
      </c>
      <c r="X70" s="50" t="s">
        <v>209</v>
      </c>
      <c r="Y70" s="21" t="str">
        <f t="shared" si="30"/>
        <v>VARGAS</v>
      </c>
      <c r="Z70" s="3" t="str">
        <f t="shared" si="31"/>
        <v>DE GRANADOS</v>
      </c>
      <c r="AA70" s="3" t="str">
        <f t="shared" si="32"/>
        <v>IRMA</v>
      </c>
      <c r="AB70" s="3" t="str">
        <f t="shared" si="33"/>
        <v>YELID</v>
      </c>
      <c r="AC70" s="4">
        <f t="shared" si="24"/>
        <v>1130</v>
      </c>
      <c r="AD70" s="28">
        <f t="shared" ref="AD70:AD107" si="38">+F70</f>
        <v>41633478</v>
      </c>
      <c r="AE70" s="1" t="s">
        <v>23</v>
      </c>
      <c r="AF70" s="21"/>
      <c r="AG70" s="3"/>
      <c r="AH70" s="3"/>
      <c r="AI70" s="3"/>
      <c r="AJ70" s="4"/>
      <c r="AK70" s="4"/>
      <c r="AL70" s="25"/>
      <c r="AM70" s="29"/>
      <c r="AN70" s="4"/>
      <c r="AO70" s="4"/>
      <c r="AP70" s="4"/>
      <c r="AQ70" s="3"/>
      <c r="AR70" s="22"/>
      <c r="AS70" s="62"/>
      <c r="AT70" s="322"/>
      <c r="AU70" s="21"/>
      <c r="AV70" s="3"/>
      <c r="AW70" s="3"/>
      <c r="AX70" s="3"/>
      <c r="AY70" s="4"/>
      <c r="AZ70" s="4"/>
      <c r="BA70" s="25"/>
      <c r="BB70" s="116" t="s">
        <v>461</v>
      </c>
      <c r="BC70" s="71"/>
      <c r="BD70" s="71"/>
      <c r="BE70" s="71"/>
      <c r="BF70" s="71"/>
      <c r="BG70" s="32"/>
      <c r="BH70" s="31"/>
      <c r="BI70" s="3"/>
      <c r="BJ70" s="35"/>
      <c r="BK70" s="119"/>
      <c r="BL70" s="120"/>
      <c r="BM70" s="125"/>
      <c r="BN70" s="125"/>
      <c r="BO70" s="38"/>
      <c r="BP70" s="38"/>
      <c r="BQ70" s="56"/>
      <c r="BR70" s="38"/>
      <c r="BS70" s="38"/>
      <c r="BT70" s="38"/>
      <c r="BU70" s="38"/>
      <c r="BV70" s="38"/>
      <c r="BW70" s="38"/>
      <c r="BX70" s="125"/>
      <c r="BY70" s="125"/>
      <c r="BZ70" s="125"/>
      <c r="CA70" s="127">
        <v>400948000</v>
      </c>
      <c r="CC70" s="3"/>
      <c r="CD70" s="3"/>
      <c r="CE70" s="3"/>
      <c r="CF70" s="3"/>
      <c r="CG70" s="3"/>
      <c r="CH70" s="3"/>
      <c r="CI70" s="3"/>
    </row>
    <row r="71" spans="1:87" s="17" customFormat="1" x14ac:dyDescent="0.35">
      <c r="A71" s="7">
        <v>1131</v>
      </c>
      <c r="B71" s="3" t="s">
        <v>77</v>
      </c>
      <c r="C71" s="3" t="s">
        <v>169</v>
      </c>
      <c r="D71" s="3" t="s">
        <v>50</v>
      </c>
      <c r="E71" s="3" t="s">
        <v>98</v>
      </c>
      <c r="F71" s="4">
        <v>1014178284</v>
      </c>
      <c r="G71" s="8">
        <f t="shared" si="34"/>
        <v>1</v>
      </c>
      <c r="H71" s="9">
        <f t="shared" si="35"/>
        <v>10</v>
      </c>
      <c r="I71" s="10">
        <f t="shared" si="36"/>
        <v>84</v>
      </c>
      <c r="J71" s="10">
        <f t="shared" si="37"/>
        <v>4</v>
      </c>
      <c r="K71" s="11" t="s">
        <v>12</v>
      </c>
      <c r="L71" s="11" t="s">
        <v>23</v>
      </c>
      <c r="M71" s="1" t="s">
        <v>12</v>
      </c>
      <c r="N71" s="26"/>
      <c r="O71" s="3"/>
      <c r="P71" s="27"/>
      <c r="Q71" s="44"/>
      <c r="R71" s="3"/>
      <c r="S71" s="3"/>
      <c r="T71" s="3"/>
      <c r="U71" s="33">
        <v>10</v>
      </c>
      <c r="V71" s="1"/>
      <c r="W71" s="49" t="s">
        <v>206</v>
      </c>
      <c r="X71" s="50" t="s">
        <v>209</v>
      </c>
      <c r="Y71" s="21" t="str">
        <f t="shared" si="30"/>
        <v xml:space="preserve">ESPINDOLA </v>
      </c>
      <c r="Z71" s="3" t="str">
        <f t="shared" si="31"/>
        <v>BUITRAGO</v>
      </c>
      <c r="AA71" s="3" t="str">
        <f t="shared" si="32"/>
        <v xml:space="preserve">LUIS  </v>
      </c>
      <c r="AB71" s="3" t="str">
        <f t="shared" si="33"/>
        <v>ALBERTO</v>
      </c>
      <c r="AC71" s="4">
        <f t="shared" si="24"/>
        <v>1131</v>
      </c>
      <c r="AD71" s="28">
        <f t="shared" si="38"/>
        <v>1014178284</v>
      </c>
      <c r="AE71" s="1" t="s">
        <v>23</v>
      </c>
      <c r="AF71" s="21"/>
      <c r="AG71" s="3"/>
      <c r="AH71" s="3"/>
      <c r="AI71" s="3"/>
      <c r="AJ71" s="4"/>
      <c r="AK71" s="4"/>
      <c r="AL71" s="25"/>
      <c r="AM71" s="29"/>
      <c r="AN71" s="4"/>
      <c r="AO71" s="4"/>
      <c r="AP71" s="4"/>
      <c r="AQ71" s="3"/>
      <c r="AR71" s="22"/>
      <c r="AS71" s="65" t="s">
        <v>426</v>
      </c>
      <c r="AT71" s="322"/>
      <c r="AU71" s="21"/>
      <c r="AV71" s="3"/>
      <c r="AW71" s="3"/>
      <c r="AX71" s="3"/>
      <c r="AY71" s="4"/>
      <c r="AZ71" s="4"/>
      <c r="BA71" s="25"/>
      <c r="BB71" s="76" t="s">
        <v>463</v>
      </c>
      <c r="BC71" s="71"/>
      <c r="BD71" s="71"/>
      <c r="BE71" s="71"/>
      <c r="BF71" s="74"/>
      <c r="BG71" s="32"/>
      <c r="BH71" s="31"/>
      <c r="BI71" s="3"/>
      <c r="BJ71" s="35"/>
      <c r="BK71" s="119"/>
      <c r="BL71" s="120"/>
      <c r="BM71" s="125"/>
      <c r="BN71" s="125"/>
      <c r="BO71" s="38"/>
      <c r="BP71" s="38"/>
      <c r="BQ71" s="56"/>
      <c r="BR71" s="38"/>
      <c r="BS71" s="38"/>
      <c r="BT71" s="38"/>
      <c r="BU71" s="38"/>
      <c r="BV71" s="38"/>
      <c r="BW71" s="38"/>
      <c r="BX71" s="125"/>
      <c r="BY71" s="125"/>
      <c r="BZ71" s="125"/>
      <c r="CA71" s="127" t="s">
        <v>505</v>
      </c>
      <c r="CC71" s="3"/>
      <c r="CD71" s="3"/>
      <c r="CE71" s="3"/>
      <c r="CF71" s="3"/>
      <c r="CG71" s="3"/>
      <c r="CH71" s="3"/>
      <c r="CI71" s="3"/>
    </row>
    <row r="72" spans="1:87" s="17" customFormat="1" x14ac:dyDescent="0.35">
      <c r="A72" s="7">
        <v>1132</v>
      </c>
      <c r="B72" s="3" t="s">
        <v>415</v>
      </c>
      <c r="C72" s="3" t="s">
        <v>416</v>
      </c>
      <c r="D72" s="3" t="s">
        <v>417</v>
      </c>
      <c r="E72" s="3" t="s">
        <v>418</v>
      </c>
      <c r="F72" s="4">
        <v>1032372250</v>
      </c>
      <c r="G72" s="8">
        <f t="shared" si="34"/>
        <v>8</v>
      </c>
      <c r="H72" s="9">
        <f t="shared" si="35"/>
        <v>3</v>
      </c>
      <c r="I72" s="10">
        <f t="shared" si="36"/>
        <v>50</v>
      </c>
      <c r="J72" s="10">
        <f t="shared" si="37"/>
        <v>0</v>
      </c>
      <c r="K72" s="11" t="s">
        <v>12</v>
      </c>
      <c r="L72" s="11" t="s">
        <v>23</v>
      </c>
      <c r="M72" s="1" t="s">
        <v>12</v>
      </c>
      <c r="N72" s="26"/>
      <c r="O72" s="3"/>
      <c r="P72" s="27"/>
      <c r="Q72" s="44"/>
      <c r="R72" s="3"/>
      <c r="S72" s="3"/>
      <c r="T72" s="3"/>
      <c r="U72" s="33">
        <v>10</v>
      </c>
      <c r="V72" s="1"/>
      <c r="W72" s="49" t="s">
        <v>206</v>
      </c>
      <c r="X72" s="50" t="s">
        <v>209</v>
      </c>
      <c r="Y72" s="21" t="str">
        <f t="shared" si="30"/>
        <v>NIÑO</v>
      </c>
      <c r="Z72" s="3" t="str">
        <f t="shared" si="31"/>
        <v>CONTRERAS</v>
      </c>
      <c r="AA72" s="3" t="str">
        <f t="shared" si="32"/>
        <v xml:space="preserve">JULY </v>
      </c>
      <c r="AB72" s="3" t="str">
        <f t="shared" si="33"/>
        <v>JOHANA</v>
      </c>
      <c r="AC72" s="4">
        <f t="shared" si="24"/>
        <v>1132</v>
      </c>
      <c r="AD72" s="28">
        <f t="shared" si="38"/>
        <v>1032372250</v>
      </c>
      <c r="AE72" s="1" t="s">
        <v>23</v>
      </c>
      <c r="AF72" s="21"/>
      <c r="AG72" s="3"/>
      <c r="AH72" s="3"/>
      <c r="AI72" s="3"/>
      <c r="AJ72" s="4"/>
      <c r="AK72" s="4"/>
      <c r="AL72" s="25"/>
      <c r="AM72" s="29"/>
      <c r="AN72" s="4"/>
      <c r="AO72" s="4"/>
      <c r="AP72" s="4"/>
      <c r="AQ72" s="3"/>
      <c r="AR72" s="22"/>
      <c r="AS72" s="62"/>
      <c r="AT72" s="322"/>
      <c r="AU72" s="21"/>
      <c r="AV72" s="3"/>
      <c r="AW72" s="3"/>
      <c r="AX72" s="3"/>
      <c r="AY72" s="4"/>
      <c r="AZ72" s="4"/>
      <c r="BA72" s="25"/>
      <c r="BB72" s="76" t="s">
        <v>550</v>
      </c>
      <c r="BC72" s="71"/>
      <c r="BD72" s="71"/>
      <c r="BE72" s="71"/>
      <c r="BF72" s="74"/>
      <c r="BG72" s="32"/>
      <c r="BH72" s="31"/>
      <c r="BI72" s="3"/>
      <c r="BJ72" s="35"/>
      <c r="BK72" s="119"/>
      <c r="BL72" s="120"/>
      <c r="BM72" s="125"/>
      <c r="BN72" s="125"/>
      <c r="BO72" s="38"/>
      <c r="BP72" s="38"/>
      <c r="BQ72" s="56"/>
      <c r="BR72" s="38"/>
      <c r="BS72" s="38"/>
      <c r="BT72" s="38"/>
      <c r="BU72" s="38"/>
      <c r="BV72" s="38"/>
      <c r="BW72" s="38"/>
      <c r="BX72" s="125"/>
      <c r="BY72" s="125"/>
      <c r="BZ72" s="125"/>
      <c r="CA72" s="127" t="s">
        <v>505</v>
      </c>
      <c r="CC72" s="3"/>
      <c r="CD72" s="3"/>
      <c r="CE72" s="3"/>
      <c r="CF72" s="3"/>
      <c r="CG72" s="3"/>
      <c r="CH72" s="3"/>
      <c r="CI72" s="3"/>
    </row>
    <row r="73" spans="1:87" s="17" customFormat="1" x14ac:dyDescent="0.35">
      <c r="A73" s="7">
        <v>1133</v>
      </c>
      <c r="B73" s="3" t="s">
        <v>77</v>
      </c>
      <c r="C73" s="3" t="s">
        <v>203</v>
      </c>
      <c r="D73" s="3" t="s">
        <v>419</v>
      </c>
      <c r="E73" s="3" t="s">
        <v>420</v>
      </c>
      <c r="F73" s="4">
        <v>4520814</v>
      </c>
      <c r="G73" s="8">
        <f t="shared" si="34"/>
        <v>4</v>
      </c>
      <c r="H73" s="9">
        <f t="shared" si="35"/>
        <v>7</v>
      </c>
      <c r="I73" s="10">
        <f t="shared" si="36"/>
        <v>14</v>
      </c>
      <c r="J73" s="10">
        <f t="shared" si="37"/>
        <v>4</v>
      </c>
      <c r="K73" s="11" t="s">
        <v>12</v>
      </c>
      <c r="L73" s="11" t="s">
        <v>23</v>
      </c>
      <c r="M73" s="1" t="s">
        <v>12</v>
      </c>
      <c r="N73" s="26"/>
      <c r="O73" s="3"/>
      <c r="P73" s="27"/>
      <c r="Q73" s="44"/>
      <c r="R73" s="3"/>
      <c r="S73" s="3"/>
      <c r="T73" s="3"/>
      <c r="U73" s="33">
        <v>10</v>
      </c>
      <c r="V73" s="1"/>
      <c r="W73" s="49" t="s">
        <v>206</v>
      </c>
      <c r="X73" s="50" t="s">
        <v>209</v>
      </c>
      <c r="Y73" s="21" t="str">
        <f t="shared" si="30"/>
        <v>URIBE</v>
      </c>
      <c r="Z73" s="3" t="str">
        <f t="shared" si="31"/>
        <v>MOYA</v>
      </c>
      <c r="AA73" s="3" t="str">
        <f t="shared" si="32"/>
        <v xml:space="preserve">LUIS  </v>
      </c>
      <c r="AB73" s="3" t="str">
        <f t="shared" si="33"/>
        <v>JAVIER</v>
      </c>
      <c r="AC73" s="4">
        <f t="shared" si="24"/>
        <v>1133</v>
      </c>
      <c r="AD73" s="28">
        <f t="shared" si="38"/>
        <v>4520814</v>
      </c>
      <c r="AE73" s="1" t="s">
        <v>23</v>
      </c>
      <c r="AF73" s="21"/>
      <c r="AG73" s="3"/>
      <c r="AH73" s="3"/>
      <c r="AI73" s="3"/>
      <c r="AJ73" s="4"/>
      <c r="AK73" s="4"/>
      <c r="AL73" s="25"/>
      <c r="AM73" s="29"/>
      <c r="AN73" s="4"/>
      <c r="AO73" s="4"/>
      <c r="AP73" s="4"/>
      <c r="AQ73" s="3"/>
      <c r="AR73" s="22"/>
      <c r="AS73" s="65" t="s">
        <v>433</v>
      </c>
      <c r="AT73" s="322"/>
      <c r="AU73" s="21"/>
      <c r="AV73" s="3"/>
      <c r="AW73" s="3"/>
      <c r="AX73" s="3"/>
      <c r="AY73" s="4"/>
      <c r="AZ73" s="4"/>
      <c r="BA73" s="25"/>
      <c r="BB73" s="76" t="s">
        <v>432</v>
      </c>
      <c r="BC73" s="71"/>
      <c r="BD73" s="71"/>
      <c r="BE73" s="71"/>
      <c r="BF73" s="74"/>
      <c r="BG73" s="32"/>
      <c r="BH73" s="31"/>
      <c r="BI73" s="3"/>
      <c r="BJ73" s="35"/>
      <c r="BK73" s="119"/>
      <c r="BL73" s="120"/>
      <c r="BM73" s="125"/>
      <c r="BN73" s="125"/>
      <c r="BO73" s="38"/>
      <c r="BP73" s="38"/>
      <c r="BQ73" s="56"/>
      <c r="BR73" s="38"/>
      <c r="BS73" s="38"/>
      <c r="BT73" s="38"/>
      <c r="BU73" s="38"/>
      <c r="BV73" s="38"/>
      <c r="BW73" s="38"/>
      <c r="BX73" s="125"/>
      <c r="BY73" s="125"/>
      <c r="BZ73" s="125"/>
      <c r="CA73" s="127" t="s">
        <v>505</v>
      </c>
      <c r="CC73" s="3"/>
      <c r="CD73" s="3"/>
      <c r="CE73" s="3"/>
      <c r="CF73" s="3"/>
      <c r="CG73" s="3"/>
      <c r="CH73" s="3"/>
      <c r="CI73" s="3"/>
    </row>
    <row r="74" spans="1:87" s="17" customFormat="1" x14ac:dyDescent="0.35">
      <c r="A74" s="7">
        <v>1134</v>
      </c>
      <c r="B74" s="3" t="s">
        <v>422</v>
      </c>
      <c r="C74" s="3" t="s">
        <v>421</v>
      </c>
      <c r="D74" s="3" t="s">
        <v>67</v>
      </c>
      <c r="E74" s="3" t="s">
        <v>423</v>
      </c>
      <c r="F74" s="4">
        <v>17044735</v>
      </c>
      <c r="G74" s="8">
        <f t="shared" si="34"/>
        <v>6</v>
      </c>
      <c r="H74" s="9">
        <f t="shared" si="35"/>
        <v>5</v>
      </c>
      <c r="I74" s="10">
        <f t="shared" si="36"/>
        <v>35</v>
      </c>
      <c r="J74" s="10">
        <f t="shared" si="37"/>
        <v>5</v>
      </c>
      <c r="K74" s="11" t="s">
        <v>12</v>
      </c>
      <c r="L74" s="11" t="s">
        <v>23</v>
      </c>
      <c r="M74" s="1" t="s">
        <v>12</v>
      </c>
      <c r="N74" s="26"/>
      <c r="O74" s="3"/>
      <c r="P74" s="27"/>
      <c r="Q74" s="44"/>
      <c r="R74" s="3"/>
      <c r="S74" s="3"/>
      <c r="T74" s="3"/>
      <c r="U74" s="33">
        <v>10</v>
      </c>
      <c r="V74" s="1"/>
      <c r="W74" s="49" t="s">
        <v>206</v>
      </c>
      <c r="X74" s="118" t="s">
        <v>209</v>
      </c>
      <c r="Y74" s="3" t="str">
        <f t="shared" si="30"/>
        <v>BERNAL</v>
      </c>
      <c r="Z74" s="3" t="str">
        <f t="shared" si="31"/>
        <v>MONTENEGRO</v>
      </c>
      <c r="AA74" s="3" t="str">
        <f t="shared" si="32"/>
        <v>José</v>
      </c>
      <c r="AB74" s="3" t="str">
        <f t="shared" si="33"/>
        <v>MIGUEL</v>
      </c>
      <c r="AC74" s="4">
        <f t="shared" si="24"/>
        <v>1134</v>
      </c>
      <c r="AD74" s="28">
        <f t="shared" si="38"/>
        <v>17044735</v>
      </c>
      <c r="AE74" s="1" t="s">
        <v>23</v>
      </c>
      <c r="AF74" s="21"/>
      <c r="AG74" s="3"/>
      <c r="AH74" s="3"/>
      <c r="AI74" s="3"/>
      <c r="AJ74" s="4"/>
      <c r="AK74" s="4"/>
      <c r="AL74" s="25"/>
      <c r="AM74" s="29"/>
      <c r="AN74" s="4"/>
      <c r="AO74" s="4"/>
      <c r="AP74" s="4"/>
      <c r="AQ74" s="3"/>
      <c r="AR74" s="22"/>
      <c r="AS74" s="62"/>
      <c r="AT74" s="322"/>
      <c r="AU74" s="21"/>
      <c r="AV74" s="3"/>
      <c r="AW74" s="3"/>
      <c r="AX74" s="3"/>
      <c r="AY74" s="4"/>
      <c r="AZ74" s="4"/>
      <c r="BA74" s="25"/>
      <c r="BB74" s="76" t="s">
        <v>441</v>
      </c>
      <c r="BC74" s="71"/>
      <c r="BD74" s="71"/>
      <c r="BE74" s="71"/>
      <c r="BF74" s="71"/>
      <c r="BG74" s="32"/>
      <c r="BH74" s="31"/>
      <c r="BI74" s="3"/>
      <c r="BJ74" s="35"/>
      <c r="BK74" s="119"/>
      <c r="BL74" s="120"/>
      <c r="BM74" s="125"/>
      <c r="BN74" s="125"/>
      <c r="BO74" s="38"/>
      <c r="BP74" s="38"/>
      <c r="BQ74" s="56"/>
      <c r="BR74" s="38"/>
      <c r="BS74" s="38"/>
      <c r="BT74" s="38"/>
      <c r="BU74" s="38"/>
      <c r="BV74" s="38"/>
      <c r="BW74" s="38"/>
      <c r="BX74" s="125"/>
      <c r="BY74" s="125"/>
      <c r="BZ74" s="125"/>
      <c r="CA74" s="127" t="s">
        <v>505</v>
      </c>
      <c r="CC74" s="3"/>
      <c r="CD74" s="3"/>
      <c r="CE74" s="3"/>
      <c r="CF74" s="3"/>
      <c r="CG74" s="3"/>
      <c r="CH74" s="3"/>
      <c r="CI74" s="3"/>
    </row>
    <row r="75" spans="1:87" s="17" customFormat="1" x14ac:dyDescent="0.35">
      <c r="A75" s="7">
        <v>1135</v>
      </c>
      <c r="B75" s="3" t="s">
        <v>424</v>
      </c>
      <c r="C75" s="3"/>
      <c r="D75" s="3" t="s">
        <v>98</v>
      </c>
      <c r="E75" s="3" t="s">
        <v>425</v>
      </c>
      <c r="F75" s="4">
        <v>53013742</v>
      </c>
      <c r="G75" s="8">
        <f t="shared" si="34"/>
        <v>6</v>
      </c>
      <c r="H75" s="9">
        <f t="shared" si="35"/>
        <v>5</v>
      </c>
      <c r="I75" s="10">
        <f t="shared" si="36"/>
        <v>42</v>
      </c>
      <c r="J75" s="10">
        <f t="shared" si="37"/>
        <v>2</v>
      </c>
      <c r="K75" s="11" t="s">
        <v>12</v>
      </c>
      <c r="L75" s="11" t="s">
        <v>23</v>
      </c>
      <c r="M75" s="1" t="s">
        <v>12</v>
      </c>
      <c r="N75" s="26"/>
      <c r="O75" s="3"/>
      <c r="P75" s="27"/>
      <c r="Q75" s="44"/>
      <c r="R75" s="3"/>
      <c r="S75" s="3"/>
      <c r="T75" s="3"/>
      <c r="U75" s="33">
        <v>10</v>
      </c>
      <c r="V75" s="1"/>
      <c r="W75" s="49" t="s">
        <v>206</v>
      </c>
      <c r="X75" s="118" t="s">
        <v>209</v>
      </c>
      <c r="Y75" s="3" t="str">
        <f t="shared" si="30"/>
        <v>BUITRAGO</v>
      </c>
      <c r="Z75" s="3" t="str">
        <f t="shared" si="31"/>
        <v>TRIANA</v>
      </c>
      <c r="AA75" s="3" t="str">
        <f t="shared" si="32"/>
        <v>DAYANA</v>
      </c>
      <c r="AB75" s="3">
        <f t="shared" si="33"/>
        <v>0</v>
      </c>
      <c r="AC75" s="4">
        <f t="shared" si="24"/>
        <v>1135</v>
      </c>
      <c r="AD75" s="28">
        <f t="shared" si="38"/>
        <v>53013742</v>
      </c>
      <c r="AE75" s="1" t="s">
        <v>23</v>
      </c>
      <c r="AF75" s="21"/>
      <c r="AG75" s="3"/>
      <c r="AH75" s="3"/>
      <c r="AI75" s="3"/>
      <c r="AJ75" s="4"/>
      <c r="AK75" s="4"/>
      <c r="AL75" s="25"/>
      <c r="AM75" s="29"/>
      <c r="AN75" s="4"/>
      <c r="AO75" s="4"/>
      <c r="AP75" s="4"/>
      <c r="AQ75" s="3"/>
      <c r="AR75" s="22"/>
      <c r="AS75" s="62"/>
      <c r="AT75" s="322"/>
      <c r="AU75" s="21"/>
      <c r="AV75" s="3"/>
      <c r="AW75" s="3"/>
      <c r="AX75" s="3"/>
      <c r="AY75" s="4"/>
      <c r="AZ75" s="4"/>
      <c r="BA75" s="25"/>
      <c r="BB75" s="75" t="s">
        <v>448</v>
      </c>
      <c r="BC75" s="71"/>
      <c r="BD75" s="71"/>
      <c r="BE75" s="71"/>
      <c r="BF75" s="74"/>
      <c r="BG75" s="32"/>
      <c r="BH75" s="31"/>
      <c r="BI75" s="3"/>
      <c r="BJ75" s="35"/>
      <c r="BK75" s="119"/>
      <c r="BL75" s="120"/>
      <c r="BM75" s="125"/>
      <c r="BN75" s="125"/>
      <c r="BO75" s="38"/>
      <c r="BP75" s="38"/>
      <c r="BQ75" s="56"/>
      <c r="BR75" s="38"/>
      <c r="BS75" s="38"/>
      <c r="BT75" s="38"/>
      <c r="BU75" s="38"/>
      <c r="BV75" s="38"/>
      <c r="BW75" s="38"/>
      <c r="BX75" s="125"/>
      <c r="BY75" s="125"/>
      <c r="BZ75" s="125"/>
      <c r="CA75" s="127" t="s">
        <v>505</v>
      </c>
      <c r="CC75" s="3"/>
      <c r="CD75" s="3"/>
      <c r="CE75" s="3"/>
      <c r="CF75" s="3"/>
      <c r="CG75" s="3"/>
      <c r="CH75" s="3"/>
      <c r="CI75" s="3"/>
    </row>
    <row r="76" spans="1:87" s="17" customFormat="1" x14ac:dyDescent="0.35">
      <c r="A76" s="7">
        <v>1136</v>
      </c>
      <c r="B76" s="3" t="s">
        <v>428</v>
      </c>
      <c r="C76" s="3" t="s">
        <v>408</v>
      </c>
      <c r="D76" s="3" t="s">
        <v>429</v>
      </c>
      <c r="E76" s="3" t="s">
        <v>434</v>
      </c>
      <c r="F76" s="4">
        <v>80732038</v>
      </c>
      <c r="G76" s="8">
        <f t="shared" si="34"/>
        <v>1</v>
      </c>
      <c r="H76" s="9">
        <f t="shared" si="35"/>
        <v>10</v>
      </c>
      <c r="I76" s="10">
        <f t="shared" si="36"/>
        <v>38</v>
      </c>
      <c r="J76" s="10">
        <f t="shared" si="37"/>
        <v>8</v>
      </c>
      <c r="K76" s="11" t="s">
        <v>12</v>
      </c>
      <c r="L76" s="11" t="s">
        <v>23</v>
      </c>
      <c r="M76" s="1" t="s">
        <v>12</v>
      </c>
      <c r="N76" s="26"/>
      <c r="O76" s="3"/>
      <c r="P76" s="27"/>
      <c r="Q76" s="44"/>
      <c r="R76" s="3"/>
      <c r="S76" s="3"/>
      <c r="T76" s="3"/>
      <c r="U76" s="33">
        <v>10</v>
      </c>
      <c r="V76" s="1"/>
      <c r="W76" s="49" t="s">
        <v>206</v>
      </c>
      <c r="X76" s="118" t="s">
        <v>209</v>
      </c>
      <c r="Y76" s="3" t="str">
        <f t="shared" si="30"/>
        <v>CASTAÑEDA</v>
      </c>
      <c r="Z76" s="3" t="str">
        <f t="shared" si="31"/>
        <v>CHIGUASUQUE</v>
      </c>
      <c r="AA76" s="3" t="str">
        <f t="shared" si="32"/>
        <v xml:space="preserve">JHON </v>
      </c>
      <c r="AB76" s="3" t="str">
        <f t="shared" si="33"/>
        <v>JAIRO</v>
      </c>
      <c r="AC76" s="4">
        <f t="shared" si="24"/>
        <v>1136</v>
      </c>
      <c r="AD76" s="28">
        <f t="shared" si="38"/>
        <v>80732038</v>
      </c>
      <c r="AE76" s="1" t="s">
        <v>23</v>
      </c>
      <c r="AF76" s="21"/>
      <c r="AG76" s="3"/>
      <c r="AH76" s="3"/>
      <c r="AI76" s="3"/>
      <c r="AJ76" s="4"/>
      <c r="AK76" s="4"/>
      <c r="AL76" s="25"/>
      <c r="AM76" s="29"/>
      <c r="AN76" s="4"/>
      <c r="AO76" s="4"/>
      <c r="AP76" s="4"/>
      <c r="AQ76" s="3"/>
      <c r="AR76" s="22"/>
      <c r="AS76" s="62"/>
      <c r="AT76" s="322"/>
      <c r="AU76" s="21"/>
      <c r="AV76" s="3"/>
      <c r="AW76" s="3"/>
      <c r="AX76" s="3"/>
      <c r="AY76" s="4"/>
      <c r="AZ76" s="4"/>
      <c r="BA76" s="25"/>
      <c r="BB76" s="75" t="s">
        <v>442</v>
      </c>
      <c r="BC76" s="71"/>
      <c r="BD76" s="71"/>
      <c r="BE76" s="71"/>
      <c r="BF76" s="74"/>
      <c r="BG76" s="32"/>
      <c r="BH76" s="31"/>
      <c r="BI76" s="3"/>
      <c r="BJ76" s="35"/>
      <c r="BK76" s="119"/>
      <c r="BL76" s="120"/>
      <c r="BM76" s="125"/>
      <c r="BN76" s="125"/>
      <c r="BO76" s="38"/>
      <c r="BP76" s="38"/>
      <c r="BQ76" s="56"/>
      <c r="BR76" s="38"/>
      <c r="BS76" s="38"/>
      <c r="BT76" s="38"/>
      <c r="BU76" s="38"/>
      <c r="BV76" s="38"/>
      <c r="BW76" s="38"/>
      <c r="BX76" s="125"/>
      <c r="BY76" s="125"/>
      <c r="BZ76" s="125"/>
      <c r="CA76" s="127" t="s">
        <v>505</v>
      </c>
      <c r="CC76" s="3"/>
      <c r="CD76" s="3"/>
      <c r="CE76" s="3"/>
      <c r="CF76" s="3"/>
      <c r="CG76" s="3"/>
      <c r="CH76" s="3"/>
      <c r="CI76" s="3"/>
    </row>
    <row r="77" spans="1:87" s="17" customFormat="1" x14ac:dyDescent="0.35">
      <c r="A77" s="7">
        <v>1137</v>
      </c>
      <c r="B77" s="3" t="s">
        <v>458</v>
      </c>
      <c r="C77" s="3" t="s">
        <v>154</v>
      </c>
      <c r="D77" s="3" t="s">
        <v>459</v>
      </c>
      <c r="E77" s="3" t="s">
        <v>460</v>
      </c>
      <c r="F77" s="4">
        <v>52697573</v>
      </c>
      <c r="G77" s="8">
        <f t="shared" si="34"/>
        <v>9</v>
      </c>
      <c r="H77" s="9">
        <f t="shared" si="35"/>
        <v>2</v>
      </c>
      <c r="I77" s="10">
        <f t="shared" si="36"/>
        <v>73</v>
      </c>
      <c r="J77" s="10">
        <f t="shared" si="37"/>
        <v>3</v>
      </c>
      <c r="K77" s="11" t="s">
        <v>12</v>
      </c>
      <c r="L77" s="11" t="s">
        <v>23</v>
      </c>
      <c r="M77" s="1" t="s">
        <v>12</v>
      </c>
      <c r="N77" s="26"/>
      <c r="O77" s="3"/>
      <c r="P77" s="27"/>
      <c r="Q77" s="44"/>
      <c r="R77" s="3"/>
      <c r="S77" s="3"/>
      <c r="T77" s="3"/>
      <c r="U77" s="33">
        <v>4921</v>
      </c>
      <c r="V77" s="1"/>
      <c r="W77" s="49" t="s">
        <v>206</v>
      </c>
      <c r="X77" s="118" t="s">
        <v>209</v>
      </c>
      <c r="Y77" s="3" t="str">
        <f t="shared" si="30"/>
        <v>GUZMAN</v>
      </c>
      <c r="Z77" s="3" t="str">
        <f t="shared" si="31"/>
        <v>LEMUS</v>
      </c>
      <c r="AA77" s="3" t="str">
        <f t="shared" si="32"/>
        <v xml:space="preserve">PAHOLA </v>
      </c>
      <c r="AB77" s="3" t="str">
        <f t="shared" si="33"/>
        <v xml:space="preserve"> </v>
      </c>
      <c r="AC77" s="4">
        <f t="shared" si="24"/>
        <v>1137</v>
      </c>
      <c r="AD77" s="28">
        <f t="shared" si="38"/>
        <v>52697573</v>
      </c>
      <c r="AE77" s="1" t="s">
        <v>23</v>
      </c>
      <c r="AF77" s="21"/>
      <c r="AG77" s="3"/>
      <c r="AH77" s="3"/>
      <c r="AI77" s="3"/>
      <c r="AJ77" s="4"/>
      <c r="AK77" s="4"/>
      <c r="AL77" s="25"/>
      <c r="AM77" s="29"/>
      <c r="AN77" s="4"/>
      <c r="AO77" s="4"/>
      <c r="AP77" s="4"/>
      <c r="AQ77" s="3"/>
      <c r="AR77" s="22"/>
      <c r="AS77" s="62"/>
      <c r="AT77" s="322"/>
      <c r="AU77" s="21"/>
      <c r="AV77" s="3"/>
      <c r="AW77" s="3"/>
      <c r="AX77" s="3"/>
      <c r="AY77" s="4"/>
      <c r="AZ77" s="4"/>
      <c r="BA77" s="25"/>
      <c r="BB77" s="76" t="s">
        <v>552</v>
      </c>
      <c r="BC77" s="71"/>
      <c r="BD77" s="71"/>
      <c r="BE77" s="71"/>
      <c r="BF77" s="74"/>
      <c r="BG77" s="32"/>
      <c r="BH77" s="31"/>
      <c r="BI77" s="3"/>
      <c r="BJ77" s="35"/>
      <c r="BK77" s="119"/>
      <c r="BL77" s="120"/>
      <c r="BM77" s="125"/>
      <c r="BN77" s="125"/>
      <c r="BO77" s="38"/>
      <c r="BP77" s="38"/>
      <c r="BQ77" s="56"/>
      <c r="BR77" s="38"/>
      <c r="BS77" s="38"/>
      <c r="BT77" s="38"/>
      <c r="BU77" s="38"/>
      <c r="BV77" s="38"/>
      <c r="BW77" s="38"/>
      <c r="BX77" s="125"/>
      <c r="BY77" s="125"/>
      <c r="BZ77" s="125"/>
      <c r="CA77" s="127" t="s">
        <v>505</v>
      </c>
      <c r="CC77" s="3"/>
      <c r="CD77" s="3"/>
      <c r="CE77" s="3"/>
      <c r="CF77" s="3"/>
      <c r="CG77" s="3"/>
      <c r="CH77" s="3"/>
      <c r="CI77" s="3"/>
    </row>
    <row r="78" spans="1:87" s="17" customFormat="1" x14ac:dyDescent="0.35">
      <c r="A78" s="351">
        <v>1139</v>
      </c>
      <c r="B78" s="334" t="s">
        <v>435</v>
      </c>
      <c r="C78" s="334" t="s">
        <v>154</v>
      </c>
      <c r="D78" s="334" t="s">
        <v>436</v>
      </c>
      <c r="E78" s="334" t="s">
        <v>437</v>
      </c>
      <c r="F78" s="335">
        <v>32526949</v>
      </c>
      <c r="G78" s="327">
        <f t="shared" si="34"/>
        <v>9</v>
      </c>
      <c r="H78" s="328">
        <f t="shared" si="35"/>
        <v>2</v>
      </c>
      <c r="I78" s="329">
        <f t="shared" si="36"/>
        <v>49</v>
      </c>
      <c r="J78" s="329">
        <f t="shared" si="37"/>
        <v>9</v>
      </c>
      <c r="K78" s="330" t="s">
        <v>12</v>
      </c>
      <c r="L78" s="330" t="s">
        <v>23</v>
      </c>
      <c r="M78" s="331" t="s">
        <v>12</v>
      </c>
      <c r="N78" s="352">
        <v>2638462</v>
      </c>
      <c r="O78" s="334" t="s">
        <v>14</v>
      </c>
      <c r="P78" s="353"/>
      <c r="Q78" s="354" t="s">
        <v>630</v>
      </c>
      <c r="R78" s="334"/>
      <c r="S78" s="334"/>
      <c r="T78" s="334"/>
      <c r="U78" s="361">
        <v>10</v>
      </c>
      <c r="V78" s="331"/>
      <c r="W78" s="332" t="s">
        <v>206</v>
      </c>
      <c r="X78" s="368" t="s">
        <v>209</v>
      </c>
      <c r="Y78" s="334" t="str">
        <f t="shared" si="30"/>
        <v>WHITE</v>
      </c>
      <c r="Z78" s="334" t="str">
        <f t="shared" si="31"/>
        <v>NARVAEZ</v>
      </c>
      <c r="AA78" s="334" t="str">
        <f t="shared" si="32"/>
        <v>HILDA</v>
      </c>
      <c r="AB78" s="334" t="str">
        <f t="shared" si="33"/>
        <v xml:space="preserve"> </v>
      </c>
      <c r="AC78" s="335">
        <f t="shared" si="24"/>
        <v>1139</v>
      </c>
      <c r="AD78" s="336">
        <f t="shared" si="38"/>
        <v>32526949</v>
      </c>
      <c r="AE78" s="331" t="s">
        <v>23</v>
      </c>
      <c r="AF78" s="333"/>
      <c r="AG78" s="334"/>
      <c r="AH78" s="334"/>
      <c r="AI78" s="334"/>
      <c r="AJ78" s="335"/>
      <c r="AK78" s="335"/>
      <c r="AL78" s="355"/>
      <c r="AM78" s="337"/>
      <c r="AN78" s="335"/>
      <c r="AO78" s="335"/>
      <c r="AP78" s="335"/>
      <c r="AQ78" s="334"/>
      <c r="AR78" s="338"/>
      <c r="AS78" s="358"/>
      <c r="AT78" s="339" t="s">
        <v>162</v>
      </c>
      <c r="AU78" s="333"/>
      <c r="AV78" s="334"/>
      <c r="AW78" s="334"/>
      <c r="AX78" s="334"/>
      <c r="AY78" s="335"/>
      <c r="AZ78" s="335"/>
      <c r="BA78" s="355"/>
      <c r="BB78" s="365" t="s">
        <v>449</v>
      </c>
      <c r="BC78" s="343"/>
      <c r="BD78" s="343"/>
      <c r="BE78" s="343"/>
      <c r="BF78" s="344"/>
      <c r="BG78" s="363"/>
      <c r="BH78" s="345"/>
      <c r="BI78" s="334"/>
      <c r="BJ78" s="366"/>
      <c r="BK78" s="346"/>
      <c r="BL78" s="347"/>
      <c r="BM78" s="348"/>
      <c r="BN78" s="348"/>
      <c r="BO78" s="349"/>
      <c r="BP78" s="349"/>
      <c r="BQ78" s="350"/>
      <c r="BR78" s="349"/>
      <c r="BS78" s="349"/>
      <c r="BT78" s="349"/>
      <c r="BU78" s="349"/>
      <c r="BV78" s="349"/>
      <c r="BW78" s="349"/>
      <c r="BX78" s="348"/>
      <c r="BY78" s="348"/>
      <c r="BZ78" s="348"/>
      <c r="CA78" s="364" t="s">
        <v>505</v>
      </c>
      <c r="CC78" s="3"/>
      <c r="CD78" s="3"/>
      <c r="CE78" s="3"/>
      <c r="CF78" s="3"/>
      <c r="CG78" s="3"/>
      <c r="CH78" s="3"/>
      <c r="CI78" s="3"/>
    </row>
    <row r="79" spans="1:87" s="17" customFormat="1" x14ac:dyDescent="0.35">
      <c r="A79" s="7">
        <v>1140</v>
      </c>
      <c r="B79" s="3" t="s">
        <v>438</v>
      </c>
      <c r="C79" s="3" t="s">
        <v>154</v>
      </c>
      <c r="D79" s="3" t="s">
        <v>336</v>
      </c>
      <c r="E79" s="3" t="s">
        <v>439</v>
      </c>
      <c r="F79" s="4">
        <v>51787529</v>
      </c>
      <c r="G79" s="8">
        <f t="shared" si="34"/>
        <v>7</v>
      </c>
      <c r="H79" s="9">
        <f t="shared" si="35"/>
        <v>4</v>
      </c>
      <c r="I79" s="10">
        <f t="shared" si="36"/>
        <v>29</v>
      </c>
      <c r="J79" s="10">
        <f t="shared" si="37"/>
        <v>9</v>
      </c>
      <c r="K79" s="11" t="s">
        <v>12</v>
      </c>
      <c r="L79" s="11" t="s">
        <v>23</v>
      </c>
      <c r="M79" s="1" t="s">
        <v>12</v>
      </c>
      <c r="N79" s="26"/>
      <c r="O79" s="3"/>
      <c r="P79" s="27"/>
      <c r="Q79" s="44"/>
      <c r="R79" s="3"/>
      <c r="S79" s="3"/>
      <c r="T79" s="3"/>
      <c r="U79" s="33">
        <v>10</v>
      </c>
      <c r="V79" s="1"/>
      <c r="W79" s="49" t="s">
        <v>206</v>
      </c>
      <c r="X79" s="118" t="s">
        <v>209</v>
      </c>
      <c r="Y79" s="3" t="str">
        <f t="shared" si="30"/>
        <v xml:space="preserve">SANTANA </v>
      </c>
      <c r="Z79" s="3" t="str">
        <f t="shared" si="31"/>
        <v>RIAÑO</v>
      </c>
      <c r="AA79" s="3" t="str">
        <f t="shared" si="32"/>
        <v>AMPARO</v>
      </c>
      <c r="AB79" s="3" t="str">
        <f t="shared" si="33"/>
        <v xml:space="preserve"> </v>
      </c>
      <c r="AC79" s="4">
        <f t="shared" si="24"/>
        <v>1140</v>
      </c>
      <c r="AD79" s="28">
        <f t="shared" si="38"/>
        <v>51787529</v>
      </c>
      <c r="AE79" s="1" t="s">
        <v>23</v>
      </c>
      <c r="AF79" s="21"/>
      <c r="AG79" s="3"/>
      <c r="AH79" s="3"/>
      <c r="AI79" s="3"/>
      <c r="AJ79" s="4"/>
      <c r="AK79" s="4"/>
      <c r="AL79" s="25"/>
      <c r="AM79" s="29"/>
      <c r="AN79" s="4"/>
      <c r="AO79" s="4"/>
      <c r="AP79" s="4"/>
      <c r="AQ79" s="3"/>
      <c r="AR79" s="22"/>
      <c r="AS79" s="62"/>
      <c r="AT79" s="322"/>
      <c r="AU79" s="21"/>
      <c r="AV79" s="3"/>
      <c r="AW79" s="3"/>
      <c r="AX79" s="3"/>
      <c r="AY79" s="4"/>
      <c r="AZ79" s="4"/>
      <c r="BA79" s="25"/>
      <c r="BB79" s="77" t="s">
        <v>440</v>
      </c>
      <c r="BC79" s="71"/>
      <c r="BD79" s="71"/>
      <c r="BE79" s="71"/>
      <c r="BF79" s="74"/>
      <c r="BG79" s="32"/>
      <c r="BH79" s="31"/>
      <c r="BI79" s="3"/>
      <c r="BJ79" s="35"/>
      <c r="BK79" s="119"/>
      <c r="BL79" s="120"/>
      <c r="BM79" s="125"/>
      <c r="BN79" s="125"/>
      <c r="BO79" s="38"/>
      <c r="BP79" s="38"/>
      <c r="BQ79" s="56"/>
      <c r="BR79" s="38"/>
      <c r="BS79" s="38"/>
      <c r="BT79" s="38"/>
      <c r="BU79" s="38"/>
      <c r="BV79" s="38"/>
      <c r="BW79" s="38"/>
      <c r="BX79" s="125"/>
      <c r="BY79" s="125"/>
      <c r="BZ79" s="125"/>
      <c r="CA79" s="127" t="s">
        <v>505</v>
      </c>
      <c r="CC79" s="3"/>
      <c r="CD79" s="3"/>
      <c r="CE79" s="3"/>
      <c r="CF79" s="3"/>
      <c r="CG79" s="3"/>
      <c r="CH79" s="3"/>
      <c r="CI79" s="3"/>
    </row>
    <row r="80" spans="1:87" s="17" customFormat="1" x14ac:dyDescent="0.35">
      <c r="A80" s="7">
        <v>1141</v>
      </c>
      <c r="B80" s="3" t="s">
        <v>443</v>
      </c>
      <c r="C80" s="3" t="s">
        <v>154</v>
      </c>
      <c r="D80" s="3" t="s">
        <v>444</v>
      </c>
      <c r="E80" s="3" t="s">
        <v>445</v>
      </c>
      <c r="F80" s="4">
        <v>41556753</v>
      </c>
      <c r="G80" s="8">
        <f t="shared" si="34"/>
        <v>3</v>
      </c>
      <c r="H80" s="9">
        <f t="shared" si="35"/>
        <v>8</v>
      </c>
      <c r="I80" s="10">
        <f t="shared" si="36"/>
        <v>53</v>
      </c>
      <c r="J80" s="10">
        <f t="shared" si="37"/>
        <v>3</v>
      </c>
      <c r="K80" s="11" t="s">
        <v>12</v>
      </c>
      <c r="L80" s="11" t="s">
        <v>23</v>
      </c>
      <c r="M80" s="1" t="s">
        <v>12</v>
      </c>
      <c r="N80" s="26"/>
      <c r="O80" s="3"/>
      <c r="P80" s="27"/>
      <c r="Q80" s="44"/>
      <c r="R80" s="3"/>
      <c r="S80" s="3"/>
      <c r="T80" s="3"/>
      <c r="U80" s="33">
        <v>6810</v>
      </c>
      <c r="V80" s="1"/>
      <c r="W80" s="49" t="s">
        <v>206</v>
      </c>
      <c r="X80" s="118" t="s">
        <v>209</v>
      </c>
      <c r="Y80" s="3" t="str">
        <f t="shared" si="30"/>
        <v>QUINTERO</v>
      </c>
      <c r="Z80" s="3" t="str">
        <f t="shared" si="31"/>
        <v>MURILLO</v>
      </c>
      <c r="AA80" s="3" t="str">
        <f t="shared" si="32"/>
        <v>MYRIAN</v>
      </c>
      <c r="AB80" s="3" t="str">
        <f t="shared" si="33"/>
        <v xml:space="preserve"> </v>
      </c>
      <c r="AC80" s="4">
        <f t="shared" si="24"/>
        <v>1141</v>
      </c>
      <c r="AD80" s="28">
        <f t="shared" si="38"/>
        <v>41556753</v>
      </c>
      <c r="AE80" s="1" t="s">
        <v>23</v>
      </c>
      <c r="AF80" s="21"/>
      <c r="AG80" s="3"/>
      <c r="AH80" s="3"/>
      <c r="AI80" s="3"/>
      <c r="AJ80" s="4"/>
      <c r="AK80" s="4"/>
      <c r="AL80" s="25"/>
      <c r="AM80" s="29"/>
      <c r="AN80" s="4"/>
      <c r="AO80" s="4"/>
      <c r="AP80" s="4"/>
      <c r="AQ80" s="3"/>
      <c r="AR80" s="22"/>
      <c r="AS80" s="62"/>
      <c r="AT80" s="322"/>
      <c r="AU80" s="21"/>
      <c r="AV80" s="3"/>
      <c r="AW80" s="3"/>
      <c r="AX80" s="3"/>
      <c r="AY80" s="4"/>
      <c r="AZ80" s="4"/>
      <c r="BA80" s="25"/>
      <c r="BB80" s="76" t="s">
        <v>446</v>
      </c>
      <c r="BC80" s="71"/>
      <c r="BD80" s="71"/>
      <c r="BE80" s="71"/>
      <c r="BF80" s="74"/>
      <c r="BG80" s="32"/>
      <c r="BH80" s="31"/>
      <c r="BI80" s="3"/>
      <c r="BJ80" s="35"/>
      <c r="BK80" s="119"/>
      <c r="BL80" s="120"/>
      <c r="BM80" s="125"/>
      <c r="BN80" s="125"/>
      <c r="BO80" s="38"/>
      <c r="BP80" s="38"/>
      <c r="BQ80" s="56"/>
      <c r="BR80" s="38"/>
      <c r="BS80" s="38"/>
      <c r="BT80" s="38"/>
      <c r="BU80" s="38"/>
      <c r="BV80" s="38"/>
      <c r="BW80" s="38"/>
      <c r="BX80" s="125"/>
      <c r="BY80" s="125"/>
      <c r="BZ80" s="125"/>
      <c r="CA80" s="127" t="s">
        <v>505</v>
      </c>
      <c r="CC80" s="3"/>
      <c r="CD80" s="3"/>
      <c r="CE80" s="3"/>
      <c r="CF80" s="3"/>
      <c r="CG80" s="3"/>
      <c r="CH80" s="3"/>
      <c r="CI80" s="3"/>
    </row>
    <row r="81" spans="1:87" s="17" customFormat="1" x14ac:dyDescent="0.35">
      <c r="A81" s="7">
        <v>1142</v>
      </c>
      <c r="B81" s="3" t="s">
        <v>177</v>
      </c>
      <c r="C81" s="3" t="s">
        <v>447</v>
      </c>
      <c r="D81" s="3" t="s">
        <v>392</v>
      </c>
      <c r="E81" s="3" t="s">
        <v>444</v>
      </c>
      <c r="F81" s="4">
        <v>52021741</v>
      </c>
      <c r="G81" s="8">
        <f t="shared" si="34"/>
        <v>9</v>
      </c>
      <c r="H81" s="9">
        <f t="shared" si="35"/>
        <v>2</v>
      </c>
      <c r="I81" s="10">
        <f t="shared" si="36"/>
        <v>41</v>
      </c>
      <c r="J81" s="10">
        <f t="shared" si="37"/>
        <v>1</v>
      </c>
      <c r="K81" s="11" t="s">
        <v>12</v>
      </c>
      <c r="L81" s="11" t="s">
        <v>23</v>
      </c>
      <c r="M81" s="1" t="s">
        <v>12</v>
      </c>
      <c r="N81" s="26"/>
      <c r="O81" s="3"/>
      <c r="P81" s="27"/>
      <c r="Q81" s="44"/>
      <c r="R81" s="3"/>
      <c r="S81" s="3"/>
      <c r="T81" s="3"/>
      <c r="U81" s="33">
        <v>10</v>
      </c>
      <c r="V81" s="1"/>
      <c r="W81" s="49" t="s">
        <v>206</v>
      </c>
      <c r="X81" s="118" t="s">
        <v>209</v>
      </c>
      <c r="Y81" s="3" t="str">
        <f t="shared" si="30"/>
        <v>Rodriguez</v>
      </c>
      <c r="Z81" s="3" t="str">
        <f t="shared" si="31"/>
        <v>QUINTERO</v>
      </c>
      <c r="AA81" s="3" t="str">
        <f t="shared" si="32"/>
        <v>MYRIAM</v>
      </c>
      <c r="AB81" s="3" t="str">
        <f t="shared" si="33"/>
        <v>ANDREA</v>
      </c>
      <c r="AC81" s="4">
        <f t="shared" si="24"/>
        <v>1142</v>
      </c>
      <c r="AD81" s="28">
        <f t="shared" si="38"/>
        <v>52021741</v>
      </c>
      <c r="AE81" s="1" t="s">
        <v>23</v>
      </c>
      <c r="AF81" s="21"/>
      <c r="AG81" s="3"/>
      <c r="AH81" s="3"/>
      <c r="AI81" s="3"/>
      <c r="AJ81" s="4"/>
      <c r="AK81" s="4"/>
      <c r="AL81" s="25"/>
      <c r="AM81" s="29"/>
      <c r="AN81" s="4"/>
      <c r="AO81" s="4"/>
      <c r="AP81" s="4"/>
      <c r="AQ81" s="3"/>
      <c r="AR81" s="22"/>
      <c r="AS81" s="62"/>
      <c r="AT81" s="322"/>
      <c r="AU81" s="21"/>
      <c r="AV81" s="3"/>
      <c r="AW81" s="3"/>
      <c r="AX81" s="3"/>
      <c r="AY81" s="4"/>
      <c r="AZ81" s="4"/>
      <c r="BA81" s="25"/>
      <c r="BB81" s="76" t="s">
        <v>549</v>
      </c>
      <c r="BC81" s="71"/>
      <c r="BD81" s="71"/>
      <c r="BE81" s="71"/>
      <c r="BF81" s="74"/>
      <c r="BG81" s="32"/>
      <c r="BH81" s="31"/>
      <c r="BI81" s="3"/>
      <c r="BJ81" s="35"/>
      <c r="BK81" s="119"/>
      <c r="BL81" s="120"/>
      <c r="BM81" s="125"/>
      <c r="BN81" s="125"/>
      <c r="BO81" s="38"/>
      <c r="BP81" s="38"/>
      <c r="BQ81" s="56"/>
      <c r="BR81" s="38"/>
      <c r="BS81" s="38"/>
      <c r="BT81" s="38"/>
      <c r="BU81" s="38"/>
      <c r="BV81" s="38"/>
      <c r="BW81" s="38"/>
      <c r="BX81" s="125"/>
      <c r="BY81" s="125"/>
      <c r="BZ81" s="125"/>
      <c r="CA81" s="127" t="s">
        <v>505</v>
      </c>
      <c r="CC81" s="3"/>
      <c r="CD81" s="3"/>
      <c r="CE81" s="3"/>
      <c r="CF81" s="3"/>
      <c r="CG81" s="3"/>
      <c r="CH81" s="3"/>
      <c r="CI81" s="3"/>
    </row>
    <row r="82" spans="1:87" s="17" customFormat="1" x14ac:dyDescent="0.35">
      <c r="A82" s="7">
        <v>1143</v>
      </c>
      <c r="B82" s="3" t="s">
        <v>422</v>
      </c>
      <c r="C82" s="3" t="s">
        <v>164</v>
      </c>
      <c r="D82" s="3" t="s">
        <v>470</v>
      </c>
      <c r="E82" s="3" t="s">
        <v>471</v>
      </c>
      <c r="F82" s="4">
        <v>79351546</v>
      </c>
      <c r="G82" s="8">
        <f t="shared" si="34"/>
        <v>2</v>
      </c>
      <c r="H82" s="9">
        <f t="shared" si="35"/>
        <v>9</v>
      </c>
      <c r="I82" s="10">
        <f t="shared" si="36"/>
        <v>46</v>
      </c>
      <c r="J82" s="10">
        <f t="shared" si="37"/>
        <v>6</v>
      </c>
      <c r="K82" s="11" t="s">
        <v>12</v>
      </c>
      <c r="L82" s="11" t="s">
        <v>23</v>
      </c>
      <c r="M82" s="1" t="s">
        <v>12</v>
      </c>
      <c r="N82" s="26"/>
      <c r="O82" s="3"/>
      <c r="P82" s="27"/>
      <c r="Q82" s="44"/>
      <c r="R82" s="3"/>
      <c r="S82" s="3"/>
      <c r="T82" s="3"/>
      <c r="U82" s="33">
        <v>90</v>
      </c>
      <c r="V82" s="1"/>
      <c r="W82" s="49" t="s">
        <v>206</v>
      </c>
      <c r="X82" s="118" t="s">
        <v>209</v>
      </c>
      <c r="Y82" s="3" t="str">
        <f t="shared" si="30"/>
        <v>VALDERRAMA</v>
      </c>
      <c r="Z82" s="3" t="str">
        <f t="shared" si="31"/>
        <v>ORTIZ</v>
      </c>
      <c r="AA82" s="3" t="str">
        <f t="shared" si="32"/>
        <v>José</v>
      </c>
      <c r="AB82" s="3" t="str">
        <f t="shared" si="33"/>
        <v>LUIS</v>
      </c>
      <c r="AC82" s="4">
        <f t="shared" si="24"/>
        <v>1143</v>
      </c>
      <c r="AD82" s="28">
        <f t="shared" si="38"/>
        <v>79351546</v>
      </c>
      <c r="AE82" s="1" t="s">
        <v>23</v>
      </c>
      <c r="AF82" s="21"/>
      <c r="AG82" s="3"/>
      <c r="AH82" s="3"/>
      <c r="AI82" s="3"/>
      <c r="AJ82" s="4"/>
      <c r="AK82" s="4"/>
      <c r="AL82" s="25"/>
      <c r="AM82" s="29"/>
      <c r="AN82" s="4"/>
      <c r="AO82" s="4"/>
      <c r="AP82" s="4"/>
      <c r="AQ82" s="3"/>
      <c r="AR82" s="22"/>
      <c r="AS82" s="62"/>
      <c r="AT82" s="322"/>
      <c r="AU82" s="21"/>
      <c r="AV82" s="3"/>
      <c r="AW82" s="3"/>
      <c r="AX82" s="3"/>
      <c r="AY82" s="4"/>
      <c r="AZ82" s="4"/>
      <c r="BA82" s="25"/>
      <c r="BB82" s="76" t="s">
        <v>472</v>
      </c>
      <c r="BC82" s="71"/>
      <c r="BD82" s="71"/>
      <c r="BE82" s="71"/>
      <c r="BF82" s="74"/>
      <c r="BG82" s="32"/>
      <c r="BH82" s="31"/>
      <c r="BI82" s="3"/>
      <c r="BJ82" s="35"/>
      <c r="BK82" s="119"/>
      <c r="BL82" s="120"/>
      <c r="BM82" s="125"/>
      <c r="BN82" s="125"/>
      <c r="BO82" s="38"/>
      <c r="BP82" s="38"/>
      <c r="BQ82" s="56"/>
      <c r="BR82" s="38"/>
      <c r="BS82" s="38"/>
      <c r="BT82" s="38"/>
      <c r="BU82" s="38"/>
      <c r="BV82" s="38"/>
      <c r="BW82" s="38"/>
      <c r="BX82" s="125"/>
      <c r="BY82" s="125"/>
      <c r="BZ82" s="125"/>
      <c r="CA82" s="127" t="s">
        <v>505</v>
      </c>
      <c r="CC82" s="3"/>
      <c r="CD82" s="3"/>
      <c r="CE82" s="3"/>
      <c r="CF82" s="3"/>
      <c r="CG82" s="3"/>
      <c r="CH82" s="3"/>
      <c r="CI82" s="3"/>
    </row>
    <row r="83" spans="1:87" s="17" customFormat="1" x14ac:dyDescent="0.35">
      <c r="A83" s="7">
        <v>1144</v>
      </c>
      <c r="B83" s="3" t="s">
        <v>64</v>
      </c>
      <c r="C83" s="3" t="s">
        <v>473</v>
      </c>
      <c r="D83" s="3" t="s">
        <v>474</v>
      </c>
      <c r="E83" s="3" t="s">
        <v>475</v>
      </c>
      <c r="F83" s="4">
        <v>17001970</v>
      </c>
      <c r="G83" s="8">
        <f t="shared" si="34"/>
        <v>6</v>
      </c>
      <c r="H83" s="9">
        <f t="shared" si="35"/>
        <v>5</v>
      </c>
      <c r="I83" s="10">
        <f t="shared" si="36"/>
        <v>70</v>
      </c>
      <c r="J83" s="10">
        <f t="shared" si="37"/>
        <v>0</v>
      </c>
      <c r="K83" s="11" t="s">
        <v>12</v>
      </c>
      <c r="L83" s="11" t="s">
        <v>23</v>
      </c>
      <c r="M83" s="1" t="s">
        <v>12</v>
      </c>
      <c r="N83" s="26"/>
      <c r="O83" s="3"/>
      <c r="P83" s="27"/>
      <c r="Q83" s="44"/>
      <c r="R83" s="3"/>
      <c r="S83" s="3"/>
      <c r="T83" s="3"/>
      <c r="U83" s="33">
        <v>7010</v>
      </c>
      <c r="V83" s="1"/>
      <c r="W83" s="49" t="s">
        <v>206</v>
      </c>
      <c r="X83" s="118" t="s">
        <v>209</v>
      </c>
      <c r="Y83" s="3" t="str">
        <f t="shared" si="30"/>
        <v>ROTHLISBERGER</v>
      </c>
      <c r="Z83" s="3" t="str">
        <f t="shared" si="31"/>
        <v>FISCHBARCHER</v>
      </c>
      <c r="AA83" s="3" t="str">
        <f t="shared" si="32"/>
        <v>JORGE</v>
      </c>
      <c r="AB83" s="3" t="str">
        <f t="shared" si="33"/>
        <v>WALTER</v>
      </c>
      <c r="AC83" s="4">
        <f t="shared" si="24"/>
        <v>1144</v>
      </c>
      <c r="AD83" s="28">
        <f t="shared" si="38"/>
        <v>17001970</v>
      </c>
      <c r="AE83" s="1" t="s">
        <v>23</v>
      </c>
      <c r="AF83" s="21"/>
      <c r="AG83" s="3"/>
      <c r="AH83" s="3"/>
      <c r="AI83" s="3"/>
      <c r="AJ83" s="4"/>
      <c r="AK83" s="4"/>
      <c r="AL83" s="25"/>
      <c r="AM83" s="29"/>
      <c r="AN83" s="4"/>
      <c r="AO83" s="4"/>
      <c r="AP83" s="4"/>
      <c r="AQ83" s="3"/>
      <c r="AR83" s="22"/>
      <c r="AS83" s="62"/>
      <c r="AT83" s="322" t="s">
        <v>642</v>
      </c>
      <c r="AU83" s="21"/>
      <c r="AV83" s="3"/>
      <c r="AW83" s="3"/>
      <c r="AX83" s="3"/>
      <c r="AY83" s="4"/>
      <c r="AZ83" s="4"/>
      <c r="BA83" s="25"/>
      <c r="BB83" s="76" t="s">
        <v>478</v>
      </c>
      <c r="BC83" s="71"/>
      <c r="BD83" s="71"/>
      <c r="BE83" s="71"/>
      <c r="BF83" s="74" t="s">
        <v>479</v>
      </c>
      <c r="BG83" s="32"/>
      <c r="BH83" s="31"/>
      <c r="BI83" s="3"/>
      <c r="BJ83" s="35"/>
      <c r="BK83" s="119"/>
      <c r="BL83" s="120"/>
      <c r="BM83" s="125"/>
      <c r="BN83" s="125"/>
      <c r="BO83" s="38"/>
      <c r="BP83" s="38"/>
      <c r="BQ83" s="56"/>
      <c r="BR83" s="38"/>
      <c r="BS83" s="38"/>
      <c r="BT83" s="38"/>
      <c r="BU83" s="38"/>
      <c r="BV83" s="38"/>
      <c r="BW83" s="38"/>
      <c r="BX83" s="125"/>
      <c r="BY83" s="125"/>
      <c r="BZ83" s="125"/>
      <c r="CA83" s="127">
        <v>1686667000</v>
      </c>
      <c r="CC83" s="3"/>
      <c r="CD83" s="3"/>
      <c r="CE83" s="3"/>
      <c r="CF83" s="3"/>
      <c r="CG83" s="3"/>
      <c r="CH83" s="3"/>
      <c r="CI83" s="3"/>
    </row>
    <row r="84" spans="1:87" s="17" customFormat="1" x14ac:dyDescent="0.35">
      <c r="A84" s="7">
        <v>1148</v>
      </c>
      <c r="B84" s="3" t="s">
        <v>77</v>
      </c>
      <c r="C84" s="3" t="s">
        <v>492</v>
      </c>
      <c r="D84" s="3" t="s">
        <v>653</v>
      </c>
      <c r="E84" s="3" t="s">
        <v>154</v>
      </c>
      <c r="F84" s="4">
        <v>6754982</v>
      </c>
      <c r="G84" s="8">
        <f t="shared" si="34"/>
        <v>5</v>
      </c>
      <c r="H84" s="9">
        <f t="shared" si="35"/>
        <v>6</v>
      </c>
      <c r="I84" s="10">
        <f t="shared" si="36"/>
        <v>82</v>
      </c>
      <c r="J84" s="10">
        <f t="shared" si="37"/>
        <v>2</v>
      </c>
      <c r="K84" s="11" t="s">
        <v>12</v>
      </c>
      <c r="L84" s="11" t="s">
        <v>23</v>
      </c>
      <c r="M84" s="1" t="s">
        <v>12</v>
      </c>
      <c r="N84" s="26"/>
      <c r="O84" s="3"/>
      <c r="P84" s="27"/>
      <c r="Q84" s="44"/>
      <c r="R84" s="3"/>
      <c r="S84" s="3"/>
      <c r="T84" s="3"/>
      <c r="U84" s="33">
        <v>10</v>
      </c>
      <c r="V84" s="1"/>
      <c r="W84" s="49" t="s">
        <v>206</v>
      </c>
      <c r="X84" s="118" t="s">
        <v>209</v>
      </c>
      <c r="Y84" s="3" t="str">
        <f t="shared" si="30"/>
        <v>Landinez</v>
      </c>
      <c r="Z84" s="3" t="str">
        <f t="shared" si="31"/>
        <v xml:space="preserve"> </v>
      </c>
      <c r="AA84" s="3" t="str">
        <f t="shared" si="32"/>
        <v xml:space="preserve">LUIS  </v>
      </c>
      <c r="AB84" s="3" t="str">
        <f t="shared" si="33"/>
        <v>Jesus</v>
      </c>
      <c r="AC84" s="4">
        <f t="shared" si="24"/>
        <v>1148</v>
      </c>
      <c r="AD84" s="28">
        <f t="shared" si="38"/>
        <v>6754982</v>
      </c>
      <c r="AE84" s="1" t="s">
        <v>23</v>
      </c>
      <c r="AF84" s="21"/>
      <c r="AG84" s="3"/>
      <c r="AH84" s="3"/>
      <c r="AI84" s="3"/>
      <c r="AJ84" s="4"/>
      <c r="AK84" s="4"/>
      <c r="AL84" s="25"/>
      <c r="AM84" s="29"/>
      <c r="AN84" s="4"/>
      <c r="AO84" s="4"/>
      <c r="AP84" s="4"/>
      <c r="AQ84" s="3"/>
      <c r="AR84" s="22"/>
      <c r="AS84" s="62"/>
      <c r="AT84" s="322"/>
      <c r="AU84" s="21"/>
      <c r="AV84" s="3"/>
      <c r="AW84" s="3"/>
      <c r="AX84" s="3"/>
      <c r="AY84" s="4"/>
      <c r="AZ84" s="4"/>
      <c r="BA84" s="25"/>
      <c r="BB84" s="76" t="s">
        <v>493</v>
      </c>
      <c r="BC84" s="71"/>
      <c r="BD84" s="71"/>
      <c r="BE84" s="71"/>
      <c r="BF84" s="74"/>
      <c r="BG84" s="32"/>
      <c r="BH84" s="31"/>
      <c r="BI84" s="3"/>
      <c r="BJ84" s="35"/>
      <c r="BK84" s="119"/>
      <c r="BL84" s="120"/>
      <c r="BM84" s="125"/>
      <c r="BN84" s="125"/>
      <c r="BO84" s="38"/>
      <c r="BP84" s="38"/>
      <c r="BQ84" s="56"/>
      <c r="BR84" s="38"/>
      <c r="BS84" s="38"/>
      <c r="BT84" s="38"/>
      <c r="BU84" s="38"/>
      <c r="BV84" s="38"/>
      <c r="BW84" s="38"/>
      <c r="BX84" s="125"/>
      <c r="BY84" s="125"/>
      <c r="BZ84" s="125"/>
      <c r="CA84" s="127" t="s">
        <v>505</v>
      </c>
      <c r="CC84" s="3"/>
      <c r="CD84" s="3"/>
      <c r="CE84" s="3"/>
      <c r="CF84" s="3"/>
      <c r="CG84" s="3"/>
      <c r="CH84" s="3"/>
      <c r="CI84" s="3"/>
    </row>
    <row r="85" spans="1:87" s="17" customFormat="1" x14ac:dyDescent="0.35">
      <c r="A85" s="7">
        <v>1154</v>
      </c>
      <c r="B85" s="3" t="s">
        <v>416</v>
      </c>
      <c r="C85" s="3"/>
      <c r="D85" s="3" t="s">
        <v>520</v>
      </c>
      <c r="E85" s="3"/>
      <c r="F85" s="4">
        <v>52424415</v>
      </c>
      <c r="G85" s="8">
        <f t="shared" si="34"/>
        <v>2</v>
      </c>
      <c r="H85" s="9">
        <f t="shared" si="35"/>
        <v>9</v>
      </c>
      <c r="I85" s="10">
        <f t="shared" si="36"/>
        <v>15</v>
      </c>
      <c r="J85" s="10">
        <f t="shared" si="37"/>
        <v>5</v>
      </c>
      <c r="K85" s="11" t="s">
        <v>12</v>
      </c>
      <c r="L85" s="11" t="s">
        <v>23</v>
      </c>
      <c r="M85" s="1" t="s">
        <v>12</v>
      </c>
      <c r="N85" s="26"/>
      <c r="O85" s="3"/>
      <c r="P85" s="27"/>
      <c r="Q85" s="44"/>
      <c r="R85" s="3"/>
      <c r="S85" s="3"/>
      <c r="T85" s="3"/>
      <c r="U85" s="33"/>
      <c r="V85" s="1"/>
      <c r="W85" s="49" t="s">
        <v>206</v>
      </c>
      <c r="X85" s="118" t="s">
        <v>209</v>
      </c>
      <c r="Y85" s="3" t="str">
        <f t="shared" ref="Y85:Y107" si="39">+D85</f>
        <v>HUSSERL</v>
      </c>
      <c r="Z85" s="3"/>
      <c r="AA85" s="3" t="str">
        <f t="shared" ref="AA85:AA107" si="40">+B85</f>
        <v>JOHANA</v>
      </c>
      <c r="AB85" s="3"/>
      <c r="AC85" s="4">
        <f t="shared" ref="AC85:AC107" si="41">+A85</f>
        <v>1154</v>
      </c>
      <c r="AD85" s="28">
        <f t="shared" si="38"/>
        <v>52424415</v>
      </c>
      <c r="AE85" s="1" t="s">
        <v>23</v>
      </c>
      <c r="AF85" s="21"/>
      <c r="AG85" s="3"/>
      <c r="AH85" s="3"/>
      <c r="AI85" s="3"/>
      <c r="AJ85" s="4"/>
      <c r="AK85" s="4"/>
      <c r="AL85" s="25"/>
      <c r="AM85" s="29"/>
      <c r="AN85" s="4"/>
      <c r="AO85" s="4"/>
      <c r="AP85" s="4"/>
      <c r="AQ85" s="3"/>
      <c r="AR85" s="22"/>
      <c r="AS85" s="62"/>
      <c r="AT85" s="322" t="s">
        <v>251</v>
      </c>
      <c r="AU85" s="21"/>
      <c r="AV85" s="3"/>
      <c r="AW85" s="3"/>
      <c r="AX85" s="3"/>
      <c r="AY85" s="4"/>
      <c r="AZ85" s="4"/>
      <c r="BA85" s="25"/>
      <c r="BB85" s="76" t="s">
        <v>540</v>
      </c>
      <c r="BC85" s="115"/>
      <c r="BD85" s="71"/>
      <c r="BE85" s="71"/>
      <c r="BF85" s="74"/>
      <c r="BG85" s="32"/>
      <c r="BH85" s="31"/>
      <c r="BI85" s="3"/>
      <c r="BJ85" s="35"/>
      <c r="BK85" s="119"/>
      <c r="BL85" s="120"/>
      <c r="BM85" s="125"/>
      <c r="BN85" s="125"/>
      <c r="BO85" s="38"/>
      <c r="BP85" s="38"/>
      <c r="BQ85" s="56"/>
      <c r="BR85" s="38"/>
      <c r="BS85" s="38"/>
      <c r="BT85" s="38"/>
      <c r="BU85" s="38"/>
      <c r="BV85" s="38"/>
      <c r="BW85" s="38"/>
      <c r="BX85" s="125"/>
      <c r="BY85" s="125"/>
      <c r="BZ85" s="125"/>
      <c r="CA85" s="127">
        <v>930953000</v>
      </c>
      <c r="CC85" s="3"/>
      <c r="CD85" s="3"/>
      <c r="CE85" s="3"/>
      <c r="CF85" s="3"/>
      <c r="CG85" s="3"/>
      <c r="CH85" s="3"/>
      <c r="CI85" s="3"/>
    </row>
    <row r="86" spans="1:87" s="17" customFormat="1" x14ac:dyDescent="0.35">
      <c r="A86" s="7">
        <v>1155</v>
      </c>
      <c r="B86" s="3" t="s">
        <v>521</v>
      </c>
      <c r="C86" s="3" t="s">
        <v>547</v>
      </c>
      <c r="D86" s="3" t="s">
        <v>520</v>
      </c>
      <c r="E86" s="3" t="s">
        <v>522</v>
      </c>
      <c r="F86" s="4">
        <v>80082047</v>
      </c>
      <c r="G86" s="8">
        <f t="shared" si="34"/>
        <v>8</v>
      </c>
      <c r="H86" s="9">
        <f t="shared" si="35"/>
        <v>3</v>
      </c>
      <c r="I86" s="10">
        <f t="shared" si="36"/>
        <v>47</v>
      </c>
      <c r="J86" s="10">
        <f t="shared" si="37"/>
        <v>7</v>
      </c>
      <c r="K86" s="11" t="s">
        <v>12</v>
      </c>
      <c r="L86" s="11" t="s">
        <v>23</v>
      </c>
      <c r="M86" s="1" t="s">
        <v>12</v>
      </c>
      <c r="N86" s="26"/>
      <c r="O86" s="3"/>
      <c r="P86" s="27"/>
      <c r="Q86" s="44"/>
      <c r="R86" s="3"/>
      <c r="S86" s="3"/>
      <c r="T86" s="3"/>
      <c r="U86" s="33">
        <v>90</v>
      </c>
      <c r="V86" s="1"/>
      <c r="W86" s="49" t="s">
        <v>206</v>
      </c>
      <c r="X86" s="118" t="s">
        <v>209</v>
      </c>
      <c r="Y86" s="3" t="str">
        <f t="shared" si="39"/>
        <v>HUSSERL</v>
      </c>
      <c r="Z86" s="3"/>
      <c r="AA86" s="3" t="str">
        <f t="shared" si="40"/>
        <v>JAMES</v>
      </c>
      <c r="AB86" s="3"/>
      <c r="AC86" s="4">
        <f t="shared" si="41"/>
        <v>1155</v>
      </c>
      <c r="AD86" s="28">
        <f t="shared" si="38"/>
        <v>80082047</v>
      </c>
      <c r="AE86" s="1" t="s">
        <v>23</v>
      </c>
      <c r="AF86" s="21"/>
      <c r="AG86" s="3"/>
      <c r="AH86" s="3"/>
      <c r="AI86" s="3"/>
      <c r="AJ86" s="4"/>
      <c r="AK86" s="4"/>
      <c r="AL86" s="25"/>
      <c r="AM86" s="29"/>
      <c r="AN86" s="4"/>
      <c r="AO86" s="4"/>
      <c r="AP86" s="4"/>
      <c r="AQ86" s="3"/>
      <c r="AR86" s="22"/>
      <c r="AS86" s="62"/>
      <c r="AT86" s="322" t="s">
        <v>251</v>
      </c>
      <c r="AU86" s="21"/>
      <c r="AV86" s="3"/>
      <c r="AW86" s="3"/>
      <c r="AX86" s="3"/>
      <c r="AY86" s="4"/>
      <c r="AZ86" s="4"/>
      <c r="BA86" s="25"/>
      <c r="BB86" s="116" t="s">
        <v>548</v>
      </c>
      <c r="BC86" s="115"/>
      <c r="BD86" s="71"/>
      <c r="BE86" s="71"/>
      <c r="BF86" s="74"/>
      <c r="BG86" s="32"/>
      <c r="BH86" s="31"/>
      <c r="BI86" s="3"/>
      <c r="BJ86" s="35"/>
      <c r="BK86" s="119"/>
      <c r="BL86" s="120"/>
      <c r="BM86" s="125"/>
      <c r="BN86" s="125"/>
      <c r="BO86" s="38"/>
      <c r="BP86" s="38"/>
      <c r="BQ86" s="56"/>
      <c r="BR86" s="38"/>
      <c r="BS86" s="38"/>
      <c r="BT86" s="38"/>
      <c r="BU86" s="38"/>
      <c r="BV86" s="38"/>
      <c r="BW86" s="38"/>
      <c r="BX86" s="125"/>
      <c r="BY86" s="125"/>
      <c r="BZ86" s="125"/>
      <c r="CA86" s="127">
        <v>819978000</v>
      </c>
      <c r="CC86" s="3"/>
      <c r="CD86" s="3"/>
      <c r="CE86" s="3"/>
      <c r="CF86" s="3"/>
      <c r="CG86" s="3"/>
      <c r="CH86" s="3"/>
      <c r="CI86" s="3"/>
    </row>
    <row r="87" spans="1:87" s="17" customFormat="1" x14ac:dyDescent="0.35">
      <c r="A87" s="7">
        <v>1156</v>
      </c>
      <c r="B87" s="3" t="s">
        <v>537</v>
      </c>
      <c r="C87" s="3" t="s">
        <v>542</v>
      </c>
      <c r="D87" s="3" t="s">
        <v>520</v>
      </c>
      <c r="E87" s="3" t="s">
        <v>543</v>
      </c>
      <c r="F87" s="4">
        <v>41591790</v>
      </c>
      <c r="G87" s="8">
        <f t="shared" si="34"/>
        <v>4</v>
      </c>
      <c r="H87" s="9">
        <f t="shared" si="35"/>
        <v>7</v>
      </c>
      <c r="I87" s="10">
        <f t="shared" si="36"/>
        <v>90</v>
      </c>
      <c r="J87" s="10">
        <f t="shared" si="37"/>
        <v>0</v>
      </c>
      <c r="K87" s="11" t="s">
        <v>12</v>
      </c>
      <c r="L87" s="11" t="s">
        <v>23</v>
      </c>
      <c r="M87" s="1" t="s">
        <v>12</v>
      </c>
      <c r="N87" s="26"/>
      <c r="O87" s="3"/>
      <c r="P87" s="27"/>
      <c r="Q87" s="44"/>
      <c r="R87" s="3"/>
      <c r="S87" s="3"/>
      <c r="T87" s="3"/>
      <c r="U87" s="33">
        <v>90</v>
      </c>
      <c r="V87" s="1"/>
      <c r="W87" s="49" t="s">
        <v>206</v>
      </c>
      <c r="X87" s="118" t="s">
        <v>209</v>
      </c>
      <c r="Y87" s="3" t="str">
        <f t="shared" si="39"/>
        <v>HUSSERL</v>
      </c>
      <c r="Z87" s="3"/>
      <c r="AA87" s="3" t="str">
        <f t="shared" si="40"/>
        <v>KATHARINE</v>
      </c>
      <c r="AB87" s="3"/>
      <c r="AC87" s="4">
        <f t="shared" si="41"/>
        <v>1156</v>
      </c>
      <c r="AD87" s="28">
        <f t="shared" si="38"/>
        <v>41591790</v>
      </c>
      <c r="AE87" s="1" t="s">
        <v>23</v>
      </c>
      <c r="AF87" s="21"/>
      <c r="AG87" s="3"/>
      <c r="AH87" s="3"/>
      <c r="AI87" s="3"/>
      <c r="AJ87" s="4"/>
      <c r="AK87" s="4"/>
      <c r="AL87" s="25"/>
      <c r="AM87" s="29"/>
      <c r="AN87" s="4"/>
      <c r="AO87" s="4"/>
      <c r="AP87" s="4"/>
      <c r="AQ87" s="3"/>
      <c r="AR87" s="22"/>
      <c r="AS87" s="62"/>
      <c r="AT87" s="383" t="s">
        <v>251</v>
      </c>
      <c r="AU87" s="21"/>
      <c r="AV87" s="3"/>
      <c r="AW87" s="3"/>
      <c r="AX87" s="3"/>
      <c r="AY87" s="4"/>
      <c r="AZ87" s="4"/>
      <c r="BA87" s="25"/>
      <c r="BB87" s="116" t="s">
        <v>538</v>
      </c>
      <c r="BC87" s="115"/>
      <c r="BD87" s="71"/>
      <c r="BE87" s="71"/>
      <c r="BF87" s="74"/>
      <c r="BG87" s="32"/>
      <c r="BH87" s="31"/>
      <c r="BI87" s="3"/>
      <c r="BJ87" s="35"/>
      <c r="BK87" s="119"/>
      <c r="BL87" s="120"/>
      <c r="BM87" s="125"/>
      <c r="BN87" s="125"/>
      <c r="BO87" s="38"/>
      <c r="BP87" s="38"/>
      <c r="BQ87" s="56"/>
      <c r="BR87" s="38"/>
      <c r="BS87" s="38"/>
      <c r="BT87" s="38"/>
      <c r="BU87" s="38"/>
      <c r="BV87" s="38"/>
      <c r="BW87" s="38"/>
      <c r="BX87" s="125"/>
      <c r="BY87" s="125"/>
      <c r="BZ87" s="125"/>
      <c r="CA87" s="127">
        <v>977784000</v>
      </c>
      <c r="CC87" s="3"/>
      <c r="CD87" s="3"/>
      <c r="CE87" s="3"/>
      <c r="CF87" s="3"/>
      <c r="CG87" s="3"/>
      <c r="CH87" s="3"/>
      <c r="CI87" s="3"/>
    </row>
    <row r="88" spans="1:87" s="17" customFormat="1" x14ac:dyDescent="0.35">
      <c r="A88" s="7">
        <v>1157</v>
      </c>
      <c r="B88" s="3" t="s">
        <v>523</v>
      </c>
      <c r="C88" s="3" t="s">
        <v>524</v>
      </c>
      <c r="D88" s="3" t="s">
        <v>476</v>
      </c>
      <c r="E88" s="3" t="s">
        <v>525</v>
      </c>
      <c r="F88" s="4">
        <v>41363766</v>
      </c>
      <c r="G88" s="8">
        <f t="shared" si="34"/>
        <v>1</v>
      </c>
      <c r="H88" s="9">
        <f t="shared" si="35"/>
        <v>1</v>
      </c>
      <c r="I88" s="10">
        <f t="shared" si="36"/>
        <v>66</v>
      </c>
      <c r="J88" s="10">
        <f t="shared" si="37"/>
        <v>6</v>
      </c>
      <c r="K88" s="11" t="s">
        <v>12</v>
      </c>
      <c r="L88" s="11" t="s">
        <v>23</v>
      </c>
      <c r="M88" s="1" t="s">
        <v>12</v>
      </c>
      <c r="N88" s="26"/>
      <c r="O88" s="3"/>
      <c r="P88" s="27"/>
      <c r="Q88" s="44"/>
      <c r="R88" s="3"/>
      <c r="S88" s="3"/>
      <c r="T88" s="3"/>
      <c r="U88" s="33">
        <v>90</v>
      </c>
      <c r="V88" s="1"/>
      <c r="W88" s="49" t="s">
        <v>206</v>
      </c>
      <c r="X88" s="118" t="s">
        <v>209</v>
      </c>
      <c r="Y88" s="3" t="str">
        <f t="shared" si="39"/>
        <v>DAVILA</v>
      </c>
      <c r="Z88" s="3"/>
      <c r="AA88" s="3" t="str">
        <f t="shared" si="40"/>
        <v>ASTRID</v>
      </c>
      <c r="AB88" s="3"/>
      <c r="AC88" s="4">
        <f t="shared" si="41"/>
        <v>1157</v>
      </c>
      <c r="AD88" s="28">
        <f t="shared" si="38"/>
        <v>41363766</v>
      </c>
      <c r="AE88" s="1" t="s">
        <v>23</v>
      </c>
      <c r="AF88" s="21"/>
      <c r="AG88" s="3"/>
      <c r="AH88" s="3"/>
      <c r="AI88" s="3"/>
      <c r="AJ88" s="4"/>
      <c r="AK88" s="4"/>
      <c r="AL88" s="25"/>
      <c r="AM88" s="29"/>
      <c r="AN88" s="4"/>
      <c r="AO88" s="4"/>
      <c r="AP88" s="4"/>
      <c r="AQ88" s="3"/>
      <c r="AR88" s="22"/>
      <c r="AS88" s="62"/>
      <c r="AT88" s="322" t="s">
        <v>251</v>
      </c>
      <c r="AU88" s="21"/>
      <c r="AV88" s="3"/>
      <c r="AW88" s="3"/>
      <c r="AX88" s="3"/>
      <c r="AY88" s="4"/>
      <c r="AZ88" s="4"/>
      <c r="BA88" s="25"/>
      <c r="BB88" s="116" t="s">
        <v>553</v>
      </c>
      <c r="BC88" s="115"/>
      <c r="BD88" s="71"/>
      <c r="BE88" s="71"/>
      <c r="BF88" s="74"/>
      <c r="BG88" s="408"/>
      <c r="BH88" s="31"/>
      <c r="BI88" s="3"/>
      <c r="BJ88" s="35"/>
      <c r="BK88" s="119"/>
      <c r="BL88" s="120"/>
      <c r="BM88" s="125"/>
      <c r="BN88" s="125"/>
      <c r="BO88" s="38"/>
      <c r="BP88" s="38"/>
      <c r="BQ88" s="56"/>
      <c r="BR88" s="38"/>
      <c r="BS88" s="38"/>
      <c r="BT88" s="38"/>
      <c r="BU88" s="38"/>
      <c r="BV88" s="38"/>
      <c r="BW88" s="38"/>
      <c r="BX88" s="125"/>
      <c r="BY88" s="125"/>
      <c r="BZ88" s="125"/>
      <c r="CA88" s="127">
        <v>340679000</v>
      </c>
      <c r="CC88" s="3"/>
      <c r="CD88" s="3"/>
      <c r="CE88" s="3"/>
      <c r="CF88" s="3"/>
      <c r="CG88" s="3"/>
      <c r="CH88" s="3"/>
      <c r="CI88" s="3"/>
    </row>
    <row r="89" spans="1:87" s="17" customFormat="1" x14ac:dyDescent="0.35">
      <c r="A89" s="7">
        <v>1159</v>
      </c>
      <c r="B89" s="3" t="s">
        <v>527</v>
      </c>
      <c r="C89" s="3"/>
      <c r="D89" s="3" t="s">
        <v>396</v>
      </c>
      <c r="E89" s="3" t="s">
        <v>526</v>
      </c>
      <c r="F89" s="4">
        <v>20129621</v>
      </c>
      <c r="G89" s="8">
        <f t="shared" si="34"/>
        <v>2</v>
      </c>
      <c r="H89" s="9">
        <f t="shared" si="35"/>
        <v>9</v>
      </c>
      <c r="I89" s="10">
        <f t="shared" si="36"/>
        <v>21</v>
      </c>
      <c r="J89" s="10">
        <f t="shared" si="37"/>
        <v>1</v>
      </c>
      <c r="K89" s="11" t="s">
        <v>12</v>
      </c>
      <c r="L89" s="11" t="s">
        <v>23</v>
      </c>
      <c r="M89" s="1" t="s">
        <v>12</v>
      </c>
      <c r="N89" s="26"/>
      <c r="O89" s="3"/>
      <c r="P89" s="27"/>
      <c r="Q89" s="44"/>
      <c r="R89" s="3"/>
      <c r="S89" s="3"/>
      <c r="T89" s="3"/>
      <c r="U89" s="33"/>
      <c r="V89" s="1"/>
      <c r="W89" s="49" t="s">
        <v>206</v>
      </c>
      <c r="X89" s="118" t="s">
        <v>209</v>
      </c>
      <c r="Y89" s="3" t="str">
        <f t="shared" si="39"/>
        <v>CAMARGO</v>
      </c>
      <c r="Z89" s="3"/>
      <c r="AA89" s="3" t="str">
        <f t="shared" si="40"/>
        <v>STELLA</v>
      </c>
      <c r="AB89" s="3"/>
      <c r="AC89" s="4">
        <f t="shared" si="41"/>
        <v>1159</v>
      </c>
      <c r="AD89" s="28">
        <f t="shared" si="38"/>
        <v>20129621</v>
      </c>
      <c r="AE89" s="1" t="s">
        <v>23</v>
      </c>
      <c r="AF89" s="21"/>
      <c r="AG89" s="3"/>
      <c r="AH89" s="3"/>
      <c r="AI89" s="3"/>
      <c r="AJ89" s="4"/>
      <c r="AK89" s="4"/>
      <c r="AL89" s="25"/>
      <c r="AM89" s="29"/>
      <c r="AN89" s="4"/>
      <c r="AO89" s="4"/>
      <c r="AP89" s="4"/>
      <c r="AQ89" s="3"/>
      <c r="AR89" s="22"/>
      <c r="AS89" s="62"/>
      <c r="AT89" s="322" t="s">
        <v>251</v>
      </c>
      <c r="AU89" s="21"/>
      <c r="AV89" s="3"/>
      <c r="AW89" s="3"/>
      <c r="AX89" s="3"/>
      <c r="AY89" s="4"/>
      <c r="AZ89" s="4"/>
      <c r="BA89" s="25"/>
      <c r="BB89" s="116"/>
      <c r="BC89" s="115"/>
      <c r="BD89" s="71"/>
      <c r="BE89" s="71"/>
      <c r="BF89" s="74"/>
      <c r="BG89" s="32"/>
      <c r="BH89" s="31"/>
      <c r="BI89" s="3"/>
      <c r="BJ89" s="35"/>
      <c r="BK89" s="119"/>
      <c r="BL89" s="120"/>
      <c r="BM89" s="125"/>
      <c r="BN89" s="125"/>
      <c r="BO89" s="38"/>
      <c r="BP89" s="38"/>
      <c r="BQ89" s="56"/>
      <c r="BR89" s="38"/>
      <c r="BS89" s="38"/>
      <c r="BT89" s="38"/>
      <c r="BU89" s="38"/>
      <c r="BV89" s="38"/>
      <c r="BW89" s="38"/>
      <c r="BX89" s="125"/>
      <c r="BY89" s="125"/>
      <c r="BZ89" s="125"/>
      <c r="CA89" s="127">
        <v>0</v>
      </c>
      <c r="CC89" s="3"/>
      <c r="CD89" s="3"/>
      <c r="CE89" s="3"/>
      <c r="CF89" s="3"/>
      <c r="CG89" s="3"/>
      <c r="CH89" s="3"/>
      <c r="CI89" s="3"/>
    </row>
    <row r="90" spans="1:87" s="17" customFormat="1" x14ac:dyDescent="0.35">
      <c r="A90" s="7">
        <v>1160</v>
      </c>
      <c r="B90" s="3" t="s">
        <v>357</v>
      </c>
      <c r="C90" s="3" t="s">
        <v>528</v>
      </c>
      <c r="D90" s="3" t="s">
        <v>396</v>
      </c>
      <c r="E90" s="3" t="s">
        <v>529</v>
      </c>
      <c r="F90" s="4">
        <v>20630797</v>
      </c>
      <c r="G90" s="8">
        <f t="shared" si="34"/>
        <v>7</v>
      </c>
      <c r="H90" s="9">
        <f t="shared" si="35"/>
        <v>4</v>
      </c>
      <c r="I90" s="10">
        <f t="shared" si="36"/>
        <v>97</v>
      </c>
      <c r="J90" s="10">
        <f t="shared" si="37"/>
        <v>7</v>
      </c>
      <c r="K90" s="11" t="s">
        <v>12</v>
      </c>
      <c r="L90" s="11" t="s">
        <v>23</v>
      </c>
      <c r="M90" s="1" t="s">
        <v>12</v>
      </c>
      <c r="N90" s="26"/>
      <c r="O90" s="3"/>
      <c r="P90" s="27"/>
      <c r="Q90" s="44"/>
      <c r="R90" s="3"/>
      <c r="S90" s="3"/>
      <c r="T90" s="3"/>
      <c r="U90" s="33">
        <v>10</v>
      </c>
      <c r="V90" s="1"/>
      <c r="W90" s="49" t="s">
        <v>206</v>
      </c>
      <c r="X90" s="118" t="s">
        <v>209</v>
      </c>
      <c r="Y90" s="3" t="str">
        <f t="shared" si="39"/>
        <v>CAMARGO</v>
      </c>
      <c r="Z90" s="3"/>
      <c r="AA90" s="3" t="str">
        <f t="shared" si="40"/>
        <v xml:space="preserve">Carmen </v>
      </c>
      <c r="AB90" s="3"/>
      <c r="AC90" s="4">
        <f t="shared" si="41"/>
        <v>1160</v>
      </c>
      <c r="AD90" s="28">
        <f t="shared" si="38"/>
        <v>20630797</v>
      </c>
      <c r="AE90" s="1" t="s">
        <v>23</v>
      </c>
      <c r="AF90" s="21"/>
      <c r="AG90" s="3"/>
      <c r="AH90" s="3"/>
      <c r="AI90" s="3"/>
      <c r="AJ90" s="4"/>
      <c r="AK90" s="4"/>
      <c r="AL90" s="25"/>
      <c r="AM90" s="29"/>
      <c r="AN90" s="4"/>
      <c r="AO90" s="4"/>
      <c r="AP90" s="4"/>
      <c r="AQ90" s="3"/>
      <c r="AR90" s="22"/>
      <c r="AS90" s="62"/>
      <c r="AT90" s="383" t="s">
        <v>251</v>
      </c>
      <c r="AU90" s="21"/>
      <c r="AV90" s="3"/>
      <c r="AW90" s="3"/>
      <c r="AX90" s="3"/>
      <c r="AY90" s="4"/>
      <c r="AZ90" s="4"/>
      <c r="BA90" s="25"/>
      <c r="BB90" s="116" t="s">
        <v>568</v>
      </c>
      <c r="BC90" s="115"/>
      <c r="BD90" s="71"/>
      <c r="BE90" s="71"/>
      <c r="BF90" s="71"/>
      <c r="BG90" s="32"/>
      <c r="BH90" s="31"/>
      <c r="BI90" s="3"/>
      <c r="BJ90" s="35"/>
      <c r="BK90" s="119"/>
      <c r="BL90" s="120"/>
      <c r="BM90" s="125"/>
      <c r="BN90" s="125"/>
      <c r="BO90" s="38"/>
      <c r="BP90" s="38"/>
      <c r="BQ90" s="56"/>
      <c r="BR90" s="38"/>
      <c r="BS90" s="38"/>
      <c r="BT90" s="38"/>
      <c r="BU90" s="38"/>
      <c r="BV90" s="38"/>
      <c r="BW90" s="38"/>
      <c r="BX90" s="125"/>
      <c r="BY90" s="125"/>
      <c r="BZ90" s="125"/>
      <c r="CA90" s="127" t="s">
        <v>505</v>
      </c>
      <c r="CC90" s="3"/>
      <c r="CD90" s="3"/>
      <c r="CE90" s="3"/>
      <c r="CF90" s="3"/>
      <c r="CG90" s="3"/>
      <c r="CH90" s="3"/>
      <c r="CI90" s="3"/>
    </row>
    <row r="91" spans="1:87" s="17" customFormat="1" x14ac:dyDescent="0.35">
      <c r="A91" s="7">
        <v>1161</v>
      </c>
      <c r="B91" s="3" t="s">
        <v>530</v>
      </c>
      <c r="C91" s="3" t="s">
        <v>154</v>
      </c>
      <c r="D91" s="3" t="s">
        <v>167</v>
      </c>
      <c r="E91" s="3" t="s">
        <v>531</v>
      </c>
      <c r="F91" s="4">
        <v>52868110</v>
      </c>
      <c r="G91" s="8">
        <f t="shared" si="34"/>
        <v>7</v>
      </c>
      <c r="H91" s="9">
        <f t="shared" si="35"/>
        <v>4</v>
      </c>
      <c r="I91" s="10">
        <f t="shared" si="36"/>
        <v>10</v>
      </c>
      <c r="J91" s="10">
        <f t="shared" si="37"/>
        <v>0</v>
      </c>
      <c r="K91" s="11" t="s">
        <v>12</v>
      </c>
      <c r="L91" s="11" t="s">
        <v>23</v>
      </c>
      <c r="M91" s="1" t="s">
        <v>12</v>
      </c>
      <c r="N91" s="26"/>
      <c r="O91" s="3"/>
      <c r="P91" s="27"/>
      <c r="Q91" s="44"/>
      <c r="R91" s="3"/>
      <c r="S91" s="3"/>
      <c r="T91" s="3"/>
      <c r="U91" s="33">
        <v>90</v>
      </c>
      <c r="V91" s="1"/>
      <c r="W91" s="49" t="s">
        <v>206</v>
      </c>
      <c r="X91" s="118" t="s">
        <v>209</v>
      </c>
      <c r="Y91" s="3" t="str">
        <f t="shared" si="39"/>
        <v>SALAZAR</v>
      </c>
      <c r="Z91" s="3"/>
      <c r="AA91" s="3" t="str">
        <f t="shared" si="40"/>
        <v>VALERIA</v>
      </c>
      <c r="AB91" s="3"/>
      <c r="AC91" s="4">
        <f t="shared" si="41"/>
        <v>1161</v>
      </c>
      <c r="AD91" s="28">
        <f t="shared" si="38"/>
        <v>52868110</v>
      </c>
      <c r="AE91" s="1" t="s">
        <v>23</v>
      </c>
      <c r="AF91" s="21"/>
      <c r="AG91" s="3"/>
      <c r="AH91" s="3"/>
      <c r="AI91" s="3"/>
      <c r="AJ91" s="4"/>
      <c r="AK91" s="4"/>
      <c r="AL91" s="25"/>
      <c r="AM91" s="29"/>
      <c r="AN91" s="4"/>
      <c r="AO91" s="4"/>
      <c r="AP91" s="4"/>
      <c r="AQ91" s="3"/>
      <c r="AR91" s="22"/>
      <c r="AS91" s="62"/>
      <c r="AT91" s="322" t="s">
        <v>251</v>
      </c>
      <c r="AU91" s="21"/>
      <c r="AV91" s="3"/>
      <c r="AW91" s="3"/>
      <c r="AX91" s="3"/>
      <c r="AY91" s="4"/>
      <c r="AZ91" s="4"/>
      <c r="BA91" s="25"/>
      <c r="BB91" s="116"/>
      <c r="BC91" s="115"/>
      <c r="BD91" s="71"/>
      <c r="BE91" s="71"/>
      <c r="BF91" s="74"/>
      <c r="BG91" s="32"/>
      <c r="BH91" s="31"/>
      <c r="BI91" s="3"/>
      <c r="BJ91" s="35"/>
      <c r="BK91" s="119"/>
      <c r="BL91" s="120"/>
      <c r="BM91" s="125"/>
      <c r="BN91" s="125"/>
      <c r="BO91" s="38"/>
      <c r="BP91" s="38"/>
      <c r="BQ91" s="56"/>
      <c r="BR91" s="38"/>
      <c r="BS91" s="38"/>
      <c r="BT91" s="38"/>
      <c r="BU91" s="38"/>
      <c r="BV91" s="38"/>
      <c r="BW91" s="38"/>
      <c r="BX91" s="125"/>
      <c r="BY91" s="125"/>
      <c r="BZ91" s="125"/>
      <c r="CA91" s="127">
        <v>0</v>
      </c>
      <c r="CC91" s="3"/>
      <c r="CD91" s="3"/>
      <c r="CE91" s="3"/>
      <c r="CF91" s="3"/>
      <c r="CG91" s="3"/>
      <c r="CH91" s="3"/>
      <c r="CI91" s="3"/>
    </row>
    <row r="92" spans="1:87" s="17" customFormat="1" x14ac:dyDescent="0.35">
      <c r="A92" s="7">
        <v>1162</v>
      </c>
      <c r="B92" s="3" t="s">
        <v>536</v>
      </c>
      <c r="C92" s="3" t="s">
        <v>154</v>
      </c>
      <c r="D92" s="3" t="s">
        <v>161</v>
      </c>
      <c r="E92" s="3" t="s">
        <v>532</v>
      </c>
      <c r="F92" s="4">
        <v>1020763951</v>
      </c>
      <c r="G92" s="8">
        <f t="shared" si="34"/>
        <v>7</v>
      </c>
      <c r="H92" s="9">
        <f t="shared" si="35"/>
        <v>4</v>
      </c>
      <c r="I92" s="10">
        <f t="shared" si="36"/>
        <v>51</v>
      </c>
      <c r="J92" s="10">
        <f t="shared" si="37"/>
        <v>1</v>
      </c>
      <c r="K92" s="11" t="s">
        <v>12</v>
      </c>
      <c r="L92" s="11" t="s">
        <v>23</v>
      </c>
      <c r="M92" s="1" t="s">
        <v>12</v>
      </c>
      <c r="N92" s="26"/>
      <c r="O92" s="3"/>
      <c r="P92" s="27"/>
      <c r="Q92" s="44"/>
      <c r="R92" s="3"/>
      <c r="S92" s="3"/>
      <c r="T92" s="3"/>
      <c r="U92" s="33">
        <v>90</v>
      </c>
      <c r="V92" s="1"/>
      <c r="W92" s="49" t="s">
        <v>206</v>
      </c>
      <c r="X92" s="118" t="s">
        <v>209</v>
      </c>
      <c r="Y92" s="3" t="str">
        <f t="shared" si="39"/>
        <v>GARCIA</v>
      </c>
      <c r="Z92" s="3"/>
      <c r="AA92" s="3" t="str">
        <f t="shared" si="40"/>
        <v>ALEJANDRA</v>
      </c>
      <c r="AB92" s="3"/>
      <c r="AC92" s="4">
        <f t="shared" si="41"/>
        <v>1162</v>
      </c>
      <c r="AD92" s="28">
        <f t="shared" si="38"/>
        <v>1020763951</v>
      </c>
      <c r="AE92" s="1" t="s">
        <v>23</v>
      </c>
      <c r="AF92" s="21"/>
      <c r="AG92" s="3"/>
      <c r="AH92" s="3"/>
      <c r="AI92" s="3"/>
      <c r="AJ92" s="4"/>
      <c r="AK92" s="4"/>
      <c r="AL92" s="25"/>
      <c r="AM92" s="29"/>
      <c r="AN92" s="4"/>
      <c r="AO92" s="4"/>
      <c r="AP92" s="4"/>
      <c r="AQ92" s="3"/>
      <c r="AR92" s="22"/>
      <c r="AS92" s="62"/>
      <c r="AT92" s="322" t="s">
        <v>643</v>
      </c>
      <c r="AU92" s="21"/>
      <c r="AV92" s="3"/>
      <c r="AW92" s="3"/>
      <c r="AX92" s="3"/>
      <c r="AY92" s="4"/>
      <c r="AZ92" s="4"/>
      <c r="BA92" s="25"/>
      <c r="BB92" s="116" t="s">
        <v>533</v>
      </c>
      <c r="BC92" s="115"/>
      <c r="BD92" s="71"/>
      <c r="BE92" s="71"/>
      <c r="BF92" s="74"/>
      <c r="BG92" s="32"/>
      <c r="BH92" s="31"/>
      <c r="BI92" s="3"/>
      <c r="BJ92" s="35"/>
      <c r="BK92" s="119"/>
      <c r="BL92" s="120"/>
      <c r="BM92" s="125"/>
      <c r="BN92" s="125"/>
      <c r="BO92" s="38"/>
      <c r="BP92" s="38"/>
      <c r="BQ92" s="56"/>
      <c r="BR92" s="38"/>
      <c r="BS92" s="38"/>
      <c r="BT92" s="38"/>
      <c r="BU92" s="38"/>
      <c r="BV92" s="38"/>
      <c r="BW92" s="38"/>
      <c r="BX92" s="125"/>
      <c r="BY92" s="125"/>
      <c r="BZ92" s="125"/>
      <c r="CA92" s="127">
        <v>261545000</v>
      </c>
      <c r="CC92" s="3"/>
      <c r="CD92" s="3"/>
      <c r="CE92" s="3"/>
      <c r="CF92" s="3"/>
      <c r="CG92" s="3"/>
      <c r="CH92" s="3"/>
      <c r="CI92" s="3"/>
    </row>
    <row r="93" spans="1:87" s="17" customFormat="1" x14ac:dyDescent="0.35">
      <c r="A93" s="7">
        <v>1163</v>
      </c>
      <c r="B93" s="3" t="s">
        <v>535</v>
      </c>
      <c r="C93" s="3" t="s">
        <v>154</v>
      </c>
      <c r="D93" s="3" t="s">
        <v>161</v>
      </c>
      <c r="E93" s="3" t="s">
        <v>532</v>
      </c>
      <c r="F93" s="4">
        <v>1020737976</v>
      </c>
      <c r="G93" s="8">
        <f t="shared" si="34"/>
        <v>0</v>
      </c>
      <c r="H93" s="9">
        <f t="shared" si="35"/>
        <v>0</v>
      </c>
      <c r="I93" s="10">
        <f t="shared" si="36"/>
        <v>76</v>
      </c>
      <c r="J93" s="10">
        <f t="shared" si="37"/>
        <v>6</v>
      </c>
      <c r="K93" s="11" t="s">
        <v>12</v>
      </c>
      <c r="L93" s="11" t="s">
        <v>23</v>
      </c>
      <c r="M93" s="1" t="s">
        <v>12</v>
      </c>
      <c r="N93" s="26"/>
      <c r="O93" s="3"/>
      <c r="P93" s="27"/>
      <c r="Q93" s="44"/>
      <c r="R93" s="3"/>
      <c r="S93" s="3"/>
      <c r="T93" s="3"/>
      <c r="U93" s="33"/>
      <c r="V93" s="1"/>
      <c r="W93" s="49" t="s">
        <v>206</v>
      </c>
      <c r="X93" s="118" t="s">
        <v>209</v>
      </c>
      <c r="Y93" s="3" t="str">
        <f t="shared" si="39"/>
        <v>GARCIA</v>
      </c>
      <c r="Z93" s="3"/>
      <c r="AA93" s="3" t="str">
        <f t="shared" si="40"/>
        <v>PAULA</v>
      </c>
      <c r="AB93" s="3"/>
      <c r="AC93" s="4">
        <f t="shared" si="41"/>
        <v>1163</v>
      </c>
      <c r="AD93" s="28">
        <f t="shared" si="38"/>
        <v>1020737976</v>
      </c>
      <c r="AE93" s="1" t="s">
        <v>23</v>
      </c>
      <c r="AF93" s="21"/>
      <c r="AG93" s="3"/>
      <c r="AH93" s="3"/>
      <c r="AI93" s="3"/>
      <c r="AJ93" s="4"/>
      <c r="AK93" s="4"/>
      <c r="AL93" s="25"/>
      <c r="AM93" s="29"/>
      <c r="AN93" s="4"/>
      <c r="AO93" s="4"/>
      <c r="AP93" s="4"/>
      <c r="AQ93" s="3"/>
      <c r="AR93" s="22"/>
      <c r="AS93" s="62"/>
      <c r="AT93" s="322" t="s">
        <v>643</v>
      </c>
      <c r="AU93" s="21"/>
      <c r="AV93" s="3"/>
      <c r="AW93" s="3"/>
      <c r="AX93" s="3"/>
      <c r="AY93" s="4"/>
      <c r="AZ93" s="4"/>
      <c r="BA93" s="25"/>
      <c r="BB93" s="116" t="s">
        <v>534</v>
      </c>
      <c r="BC93" s="115"/>
      <c r="BD93" s="71"/>
      <c r="BE93" s="71"/>
      <c r="BF93" s="74"/>
      <c r="BG93" s="32"/>
      <c r="BH93" s="31"/>
      <c r="BI93" s="3"/>
      <c r="BJ93" s="35"/>
      <c r="BK93" s="119"/>
      <c r="BL93" s="120"/>
      <c r="BM93" s="125"/>
      <c r="BN93" s="125"/>
      <c r="BO93" s="38"/>
      <c r="BP93" s="38"/>
      <c r="BQ93" s="56"/>
      <c r="BR93" s="38"/>
      <c r="BS93" s="38"/>
      <c r="BT93" s="38"/>
      <c r="BU93" s="38"/>
      <c r="BV93" s="38"/>
      <c r="BW93" s="38"/>
      <c r="BX93" s="125"/>
      <c r="BY93" s="125"/>
      <c r="BZ93" s="125"/>
      <c r="CA93" s="127">
        <v>263796000</v>
      </c>
      <c r="CC93" s="3"/>
      <c r="CD93" s="3"/>
      <c r="CE93" s="3"/>
      <c r="CF93" s="3"/>
      <c r="CG93" s="3"/>
      <c r="CH93" s="3"/>
      <c r="CI93" s="3"/>
    </row>
    <row r="94" spans="1:87" x14ac:dyDescent="0.35">
      <c r="A94" s="7">
        <v>1164</v>
      </c>
      <c r="B94" s="3" t="s">
        <v>438</v>
      </c>
      <c r="C94" s="3" t="s">
        <v>154</v>
      </c>
      <c r="D94" s="3" t="s">
        <v>541</v>
      </c>
      <c r="E94" s="3" t="s">
        <v>470</v>
      </c>
      <c r="F94" s="4">
        <v>52046815</v>
      </c>
      <c r="G94" s="8">
        <f t="shared" si="34"/>
        <v>3</v>
      </c>
      <c r="H94" s="9">
        <f t="shared" si="35"/>
        <v>8</v>
      </c>
      <c r="I94" s="10">
        <f t="shared" si="36"/>
        <v>15</v>
      </c>
      <c r="J94" s="10">
        <f t="shared" si="37"/>
        <v>5</v>
      </c>
      <c r="K94" s="11" t="s">
        <v>12</v>
      </c>
      <c r="L94" s="11" t="s">
        <v>23</v>
      </c>
      <c r="M94" s="1" t="s">
        <v>12</v>
      </c>
      <c r="N94" s="26"/>
      <c r="P94" s="27"/>
      <c r="Q94" s="44"/>
      <c r="U94" s="33">
        <v>10</v>
      </c>
      <c r="W94" s="49" t="s">
        <v>206</v>
      </c>
      <c r="X94" s="118" t="s">
        <v>209</v>
      </c>
      <c r="Y94" s="3" t="str">
        <f t="shared" si="39"/>
        <v>ZAPATA</v>
      </c>
      <c r="AA94" s="3" t="str">
        <f t="shared" si="40"/>
        <v>AMPARO</v>
      </c>
      <c r="AC94" s="4">
        <f t="shared" si="41"/>
        <v>1164</v>
      </c>
      <c r="AD94" s="28">
        <f t="shared" si="38"/>
        <v>52046815</v>
      </c>
      <c r="AE94" s="1" t="s">
        <v>23</v>
      </c>
      <c r="AF94" s="21"/>
      <c r="AL94" s="25"/>
      <c r="AM94" s="29"/>
      <c r="AR94" s="22"/>
      <c r="AT94" s="322"/>
      <c r="AU94" s="21"/>
      <c r="AY94" s="4"/>
      <c r="AZ94" s="4"/>
      <c r="BA94" s="25"/>
      <c r="BB94" s="116"/>
      <c r="BC94" s="115"/>
      <c r="BF94" s="74"/>
      <c r="BG94" s="32"/>
      <c r="BH94" s="31"/>
      <c r="BJ94" s="35"/>
      <c r="BK94" s="119"/>
      <c r="BL94" s="120"/>
      <c r="BM94" s="125"/>
      <c r="BN94" s="125"/>
      <c r="BX94" s="125"/>
      <c r="BY94" s="125"/>
      <c r="BZ94" s="125"/>
      <c r="CA94" s="127" t="s">
        <v>505</v>
      </c>
    </row>
    <row r="95" spans="1:87" x14ac:dyDescent="0.35">
      <c r="A95" s="7">
        <v>1165</v>
      </c>
      <c r="B95" s="3" t="s">
        <v>554</v>
      </c>
      <c r="C95" s="3" t="s">
        <v>154</v>
      </c>
      <c r="D95" s="3" t="s">
        <v>90</v>
      </c>
      <c r="E95" s="3" t="s">
        <v>476</v>
      </c>
      <c r="F95" s="4">
        <v>52386476</v>
      </c>
      <c r="G95" s="8">
        <f t="shared" si="34"/>
        <v>8</v>
      </c>
      <c r="H95" s="9">
        <f t="shared" si="35"/>
        <v>3</v>
      </c>
      <c r="I95" s="10">
        <f t="shared" si="36"/>
        <v>76</v>
      </c>
      <c r="J95" s="10">
        <f t="shared" si="37"/>
        <v>6</v>
      </c>
      <c r="K95" s="11" t="s">
        <v>12</v>
      </c>
      <c r="L95" s="11" t="s">
        <v>23</v>
      </c>
      <c r="M95" s="1" t="s">
        <v>12</v>
      </c>
      <c r="N95" s="26"/>
      <c r="P95" s="27"/>
      <c r="Q95" s="44"/>
      <c r="U95" s="33">
        <v>10</v>
      </c>
      <c r="W95" s="49" t="s">
        <v>206</v>
      </c>
      <c r="X95" s="118" t="s">
        <v>209</v>
      </c>
      <c r="Y95" s="3" t="str">
        <f t="shared" si="39"/>
        <v>GONZALEZ</v>
      </c>
      <c r="AA95" s="3" t="str">
        <f t="shared" si="40"/>
        <v>XIMENA</v>
      </c>
      <c r="AC95" s="4">
        <f t="shared" si="41"/>
        <v>1165</v>
      </c>
      <c r="AD95" s="28">
        <f t="shared" si="38"/>
        <v>52386476</v>
      </c>
      <c r="AE95" s="1" t="s">
        <v>23</v>
      </c>
      <c r="AF95" s="21"/>
      <c r="AL95" s="25"/>
      <c r="AM95" s="29"/>
      <c r="AR95" s="22"/>
      <c r="AS95" s="78" t="s">
        <v>561</v>
      </c>
      <c r="AT95" s="322" t="s">
        <v>251</v>
      </c>
      <c r="AU95" s="21"/>
      <c r="AY95" s="4"/>
      <c r="AZ95" s="4"/>
      <c r="BA95" s="25"/>
      <c r="BB95" s="116" t="s">
        <v>560</v>
      </c>
      <c r="BC95" s="115"/>
      <c r="BF95" s="74"/>
      <c r="BG95" s="32"/>
      <c r="BH95" s="31"/>
      <c r="BJ95" s="35"/>
      <c r="BK95" s="119"/>
      <c r="BL95" s="120"/>
      <c r="BM95" s="125"/>
      <c r="BN95" s="125"/>
      <c r="BX95" s="125"/>
      <c r="BY95" s="125"/>
      <c r="BZ95" s="125"/>
      <c r="CA95" s="127">
        <v>239626000</v>
      </c>
    </row>
    <row r="96" spans="1:87" x14ac:dyDescent="0.35">
      <c r="A96" s="7">
        <v>1166</v>
      </c>
      <c r="B96" s="3" t="s">
        <v>66</v>
      </c>
      <c r="C96" s="3" t="s">
        <v>555</v>
      </c>
      <c r="D96" s="3" t="s">
        <v>556</v>
      </c>
      <c r="E96" s="3" t="s">
        <v>557</v>
      </c>
      <c r="F96" s="4">
        <v>700148725</v>
      </c>
      <c r="G96" s="8">
        <f t="shared" si="34"/>
        <v>7</v>
      </c>
      <c r="H96" s="9">
        <f t="shared" si="35"/>
        <v>4</v>
      </c>
      <c r="I96" s="10">
        <f t="shared" si="36"/>
        <v>25</v>
      </c>
      <c r="J96" s="10">
        <f t="shared" si="37"/>
        <v>5</v>
      </c>
      <c r="K96" s="11" t="s">
        <v>12</v>
      </c>
      <c r="L96" s="11" t="s">
        <v>23</v>
      </c>
      <c r="M96" s="1" t="s">
        <v>12</v>
      </c>
      <c r="N96" s="26"/>
      <c r="P96" s="27"/>
      <c r="Q96" s="44"/>
      <c r="U96" s="33">
        <v>90</v>
      </c>
      <c r="W96" s="49" t="s">
        <v>206</v>
      </c>
      <c r="X96" s="118" t="s">
        <v>209</v>
      </c>
      <c r="Y96" s="3" t="str">
        <f t="shared" si="39"/>
        <v>BARREDA</v>
      </c>
      <c r="AA96" s="3" t="str">
        <f t="shared" si="40"/>
        <v>JOSE</v>
      </c>
      <c r="AC96" s="4">
        <f t="shared" si="41"/>
        <v>1166</v>
      </c>
      <c r="AD96" s="28">
        <f t="shared" si="38"/>
        <v>700148725</v>
      </c>
      <c r="AE96" s="1" t="s">
        <v>23</v>
      </c>
      <c r="AF96" s="21"/>
      <c r="AL96" s="25"/>
      <c r="AM96" s="29"/>
      <c r="AR96" s="22"/>
      <c r="AT96" s="322" t="s">
        <v>251</v>
      </c>
      <c r="AU96" s="21"/>
      <c r="AY96" s="4"/>
      <c r="AZ96" s="4"/>
      <c r="BA96" s="25"/>
      <c r="BB96" s="116" t="s">
        <v>558</v>
      </c>
      <c r="BC96" s="115"/>
      <c r="BF96" s="74" t="s">
        <v>479</v>
      </c>
      <c r="BG96" s="407" t="s">
        <v>559</v>
      </c>
      <c r="BH96" s="31"/>
      <c r="BJ96" s="35"/>
      <c r="BK96" s="119"/>
      <c r="BL96" s="120"/>
      <c r="BM96" s="125"/>
      <c r="BN96" s="125"/>
      <c r="BX96" s="125"/>
      <c r="BY96" s="125"/>
      <c r="BZ96" s="125"/>
      <c r="CA96" s="127">
        <v>2309449000</v>
      </c>
    </row>
    <row r="97" spans="1:80" x14ac:dyDescent="0.35">
      <c r="A97" s="7">
        <v>1169</v>
      </c>
      <c r="B97" s="3" t="s">
        <v>351</v>
      </c>
      <c r="C97" s="3" t="s">
        <v>154</v>
      </c>
      <c r="D97" s="3" t="s">
        <v>569</v>
      </c>
      <c r="E97" s="3" t="s">
        <v>570</v>
      </c>
      <c r="F97" s="4">
        <v>19222397</v>
      </c>
      <c r="G97" s="8">
        <f t="shared" si="34"/>
        <v>0</v>
      </c>
      <c r="H97" s="9">
        <f t="shared" si="35"/>
        <v>0</v>
      </c>
      <c r="I97" s="10">
        <f t="shared" si="36"/>
        <v>97</v>
      </c>
      <c r="J97" s="10">
        <f t="shared" si="37"/>
        <v>7</v>
      </c>
      <c r="K97" s="11" t="s">
        <v>12</v>
      </c>
      <c r="L97" s="11" t="s">
        <v>23</v>
      </c>
      <c r="M97" s="1" t="s">
        <v>12</v>
      </c>
      <c r="N97" s="26"/>
      <c r="P97" s="27"/>
      <c r="Q97" s="44"/>
      <c r="U97" s="33">
        <v>10</v>
      </c>
      <c r="W97" s="49" t="s">
        <v>206</v>
      </c>
      <c r="X97" s="118" t="s">
        <v>209</v>
      </c>
      <c r="Y97" s="3" t="str">
        <f t="shared" si="39"/>
        <v>RUIZ</v>
      </c>
      <c r="AA97" s="3" t="str">
        <f t="shared" si="40"/>
        <v>GONZALO</v>
      </c>
      <c r="AC97" s="4">
        <f t="shared" si="41"/>
        <v>1169</v>
      </c>
      <c r="AD97" s="28">
        <f t="shared" si="38"/>
        <v>19222397</v>
      </c>
      <c r="AE97" s="1" t="s">
        <v>23</v>
      </c>
      <c r="AF97" s="21"/>
      <c r="AL97" s="25"/>
      <c r="AM97" s="29"/>
      <c r="AR97" s="22"/>
      <c r="AS97" s="78"/>
      <c r="AT97" s="322" t="s">
        <v>251</v>
      </c>
      <c r="AU97" s="21"/>
      <c r="AY97" s="4"/>
      <c r="AZ97" s="4"/>
      <c r="BA97" s="25"/>
      <c r="BB97" s="128" t="s">
        <v>571</v>
      </c>
      <c r="BC97" s="132"/>
      <c r="BD97" s="129"/>
      <c r="BE97" s="129"/>
      <c r="BF97" s="131" t="s">
        <v>582</v>
      </c>
      <c r="BG97" s="32"/>
      <c r="BH97" s="31"/>
      <c r="BJ97" s="35"/>
      <c r="BK97" s="119"/>
      <c r="BL97" s="120"/>
      <c r="BM97" s="125"/>
      <c r="BN97" s="125"/>
      <c r="BX97" s="125"/>
      <c r="BY97" s="125"/>
      <c r="BZ97" s="125"/>
      <c r="CA97" s="127">
        <v>176662000</v>
      </c>
    </row>
    <row r="98" spans="1:80" x14ac:dyDescent="0.35">
      <c r="A98" s="351">
        <v>1170</v>
      </c>
      <c r="B98" s="334" t="s">
        <v>572</v>
      </c>
      <c r="C98" s="334" t="s">
        <v>573</v>
      </c>
      <c r="D98" s="334" t="s">
        <v>574</v>
      </c>
      <c r="E98" s="334" t="s">
        <v>575</v>
      </c>
      <c r="F98" s="335">
        <v>22884549</v>
      </c>
      <c r="G98" s="327">
        <f t="shared" si="34"/>
        <v>4</v>
      </c>
      <c r="H98" s="328">
        <f t="shared" si="35"/>
        <v>7</v>
      </c>
      <c r="I98" s="329">
        <f t="shared" si="36"/>
        <v>49</v>
      </c>
      <c r="J98" s="329">
        <f t="shared" si="37"/>
        <v>9</v>
      </c>
      <c r="K98" s="330" t="s">
        <v>12</v>
      </c>
      <c r="L98" s="330" t="s">
        <v>23</v>
      </c>
      <c r="M98" s="331" t="s">
        <v>12</v>
      </c>
      <c r="N98" s="367" t="s">
        <v>583</v>
      </c>
      <c r="O98" s="334" t="s">
        <v>14</v>
      </c>
      <c r="P98" s="353" t="s">
        <v>576</v>
      </c>
      <c r="Q98" s="354"/>
      <c r="R98" s="334"/>
      <c r="S98" s="334"/>
      <c r="T98" s="334"/>
      <c r="U98" s="361">
        <v>5611</v>
      </c>
      <c r="V98" s="331">
        <v>2437577</v>
      </c>
      <c r="W98" s="332" t="s">
        <v>206</v>
      </c>
      <c r="X98" s="368" t="s">
        <v>209</v>
      </c>
      <c r="Y98" s="334" t="str">
        <f t="shared" si="39"/>
        <v>ORTEGA</v>
      </c>
      <c r="Z98" s="334" t="str">
        <f t="shared" ref="Z98:Z107" si="42">+E98</f>
        <v>RIVERA</v>
      </c>
      <c r="AA98" s="334" t="str">
        <f t="shared" si="40"/>
        <v>KEILA</v>
      </c>
      <c r="AB98" s="334" t="str">
        <f t="shared" ref="AB98:AB107" si="43">+C98</f>
        <v>KARINA</v>
      </c>
      <c r="AC98" s="335">
        <f t="shared" si="41"/>
        <v>1170</v>
      </c>
      <c r="AD98" s="336">
        <f t="shared" si="38"/>
        <v>22884549</v>
      </c>
      <c r="AE98" s="331" t="s">
        <v>23</v>
      </c>
      <c r="AF98" s="333"/>
      <c r="AG98" s="334"/>
      <c r="AH98" s="334"/>
      <c r="AI98" s="334"/>
      <c r="AJ98" s="335"/>
      <c r="AK98" s="335"/>
      <c r="AL98" s="355"/>
      <c r="AM98" s="337">
        <v>1084</v>
      </c>
      <c r="AN98" s="335">
        <v>4729</v>
      </c>
      <c r="AO98" s="335">
        <v>8299</v>
      </c>
      <c r="AP98" s="335">
        <v>4</v>
      </c>
      <c r="AQ98" s="334" t="s">
        <v>407</v>
      </c>
      <c r="AR98" s="338" t="s">
        <v>23</v>
      </c>
      <c r="AS98" s="369" t="s">
        <v>577</v>
      </c>
      <c r="AT98" s="339" t="s">
        <v>162</v>
      </c>
      <c r="AU98" s="340" t="s">
        <v>144</v>
      </c>
      <c r="AV98" s="341" t="s">
        <v>26</v>
      </c>
      <c r="AW98" s="341" t="s">
        <v>48</v>
      </c>
      <c r="AX98" s="341" t="s">
        <v>49</v>
      </c>
      <c r="AY98" s="335">
        <v>74320178</v>
      </c>
      <c r="AZ98" s="335">
        <v>1060</v>
      </c>
      <c r="BA98" s="342" t="s">
        <v>146</v>
      </c>
      <c r="BB98" s="370" t="s">
        <v>603</v>
      </c>
      <c r="BC98" s="371"/>
      <c r="BD98" s="372"/>
      <c r="BE98" s="372"/>
      <c r="BF98" s="373"/>
      <c r="BG98" s="363"/>
      <c r="BH98" s="345"/>
      <c r="BI98" s="334"/>
      <c r="BJ98" s="366">
        <v>1</v>
      </c>
      <c r="BK98" s="346"/>
      <c r="BL98" s="347"/>
      <c r="BM98" s="348"/>
      <c r="BN98" s="348"/>
      <c r="BO98" s="349"/>
      <c r="BP98" s="349"/>
      <c r="BQ98" s="350"/>
      <c r="BR98" s="349"/>
      <c r="BS98" s="349"/>
      <c r="BT98" s="349"/>
      <c r="BU98" s="349"/>
      <c r="BV98" s="349"/>
      <c r="BW98" s="349"/>
      <c r="BX98" s="348"/>
      <c r="BY98" s="348"/>
      <c r="BZ98" s="348"/>
      <c r="CA98" s="364" t="s">
        <v>505</v>
      </c>
    </row>
    <row r="99" spans="1:80" x14ac:dyDescent="0.35">
      <c r="A99" s="7">
        <v>1171</v>
      </c>
      <c r="B99" s="3" t="s">
        <v>578</v>
      </c>
      <c r="C99" s="3" t="s">
        <v>154</v>
      </c>
      <c r="D99" s="3" t="s">
        <v>579</v>
      </c>
      <c r="E99" s="3" t="s">
        <v>580</v>
      </c>
      <c r="F99" s="4">
        <v>33211204</v>
      </c>
      <c r="G99" s="8">
        <f t="shared" si="34"/>
        <v>1</v>
      </c>
      <c r="H99" s="9">
        <f t="shared" si="35"/>
        <v>10</v>
      </c>
      <c r="I99" s="10">
        <f t="shared" si="36"/>
        <v>4</v>
      </c>
      <c r="J99" s="10">
        <f t="shared" si="37"/>
        <v>4</v>
      </c>
      <c r="K99" s="11" t="s">
        <v>12</v>
      </c>
      <c r="L99" s="11" t="s">
        <v>23</v>
      </c>
      <c r="M99" s="1" t="s">
        <v>12</v>
      </c>
      <c r="N99" s="26"/>
      <c r="P99" s="27"/>
      <c r="Q99" s="44"/>
      <c r="U99" s="33">
        <v>90</v>
      </c>
      <c r="W99" s="49" t="s">
        <v>206</v>
      </c>
      <c r="X99" s="118" t="s">
        <v>209</v>
      </c>
      <c r="Y99" s="3" t="str">
        <f t="shared" si="39"/>
        <v>LENGEMANN</v>
      </c>
      <c r="Z99" s="3" t="str">
        <f t="shared" si="42"/>
        <v>MUELLER</v>
      </c>
      <c r="AA99" s="3" t="str">
        <f t="shared" si="40"/>
        <v>ELIZABETH</v>
      </c>
      <c r="AB99" s="3" t="str">
        <f t="shared" si="43"/>
        <v xml:space="preserve"> </v>
      </c>
      <c r="AC99" s="4">
        <f t="shared" si="41"/>
        <v>1171</v>
      </c>
      <c r="AD99" s="28">
        <f t="shared" si="38"/>
        <v>33211204</v>
      </c>
      <c r="AE99" s="1" t="s">
        <v>23</v>
      </c>
      <c r="AF99" s="21"/>
      <c r="AL99" s="25"/>
      <c r="AM99" s="29"/>
      <c r="AR99" s="22"/>
      <c r="AS99" s="78"/>
      <c r="AT99" s="322" t="s">
        <v>251</v>
      </c>
      <c r="AU99" s="23"/>
      <c r="AV99" s="24"/>
      <c r="AW99" s="24"/>
      <c r="AX99" s="24"/>
      <c r="AY99" s="4"/>
      <c r="AZ99" s="4"/>
      <c r="BA99" s="51"/>
      <c r="BB99" s="128" t="s">
        <v>581</v>
      </c>
      <c r="BC99" s="132"/>
      <c r="BD99" s="129"/>
      <c r="BE99" s="129"/>
      <c r="BF99" s="131"/>
      <c r="BG99" s="32"/>
      <c r="BH99" s="31"/>
      <c r="BJ99" s="35"/>
      <c r="BK99" s="119"/>
      <c r="BL99" s="120"/>
      <c r="BM99" s="125"/>
      <c r="BN99" s="125"/>
      <c r="BX99" s="125"/>
      <c r="BY99" s="125"/>
      <c r="BZ99" s="125"/>
      <c r="CA99" s="127">
        <v>777924000</v>
      </c>
    </row>
    <row r="100" spans="1:80" x14ac:dyDescent="0.35">
      <c r="A100" s="136">
        <v>1176</v>
      </c>
      <c r="B100" s="137" t="s">
        <v>624</v>
      </c>
      <c r="C100" s="137" t="s">
        <v>154</v>
      </c>
      <c r="D100" s="137" t="s">
        <v>231</v>
      </c>
      <c r="E100" s="137" t="s">
        <v>98</v>
      </c>
      <c r="F100" s="144">
        <v>19177433</v>
      </c>
      <c r="G100" s="155">
        <f t="shared" si="34"/>
        <v>5</v>
      </c>
      <c r="H100" s="306">
        <f t="shared" si="35"/>
        <v>6</v>
      </c>
      <c r="I100" s="307">
        <f t="shared" si="36"/>
        <v>33</v>
      </c>
      <c r="J100" s="307">
        <f t="shared" si="37"/>
        <v>3</v>
      </c>
      <c r="K100" s="308" t="s">
        <v>12</v>
      </c>
      <c r="L100" s="308" t="s">
        <v>23</v>
      </c>
      <c r="M100" s="138" t="s">
        <v>12</v>
      </c>
      <c r="N100" s="139"/>
      <c r="O100" s="137"/>
      <c r="P100" s="140"/>
      <c r="Q100" s="141"/>
      <c r="R100" s="137"/>
      <c r="S100" s="137"/>
      <c r="T100" s="137"/>
      <c r="U100" s="309">
        <v>6810</v>
      </c>
      <c r="V100" s="138">
        <v>3124573031</v>
      </c>
      <c r="W100" s="142" t="s">
        <v>206</v>
      </c>
      <c r="X100" s="310" t="s">
        <v>209</v>
      </c>
      <c r="Y100" s="137" t="str">
        <f t="shared" si="39"/>
        <v>ARANGO</v>
      </c>
      <c r="Z100" s="137" t="str">
        <f t="shared" si="42"/>
        <v>BUITRAGO</v>
      </c>
      <c r="AA100" s="137" t="str">
        <f t="shared" si="40"/>
        <v>ROBERTO</v>
      </c>
      <c r="AB100" s="137" t="str">
        <f t="shared" si="43"/>
        <v xml:space="preserve"> </v>
      </c>
      <c r="AC100" s="144">
        <f t="shared" si="41"/>
        <v>1176</v>
      </c>
      <c r="AD100" s="145">
        <f t="shared" si="38"/>
        <v>19177433</v>
      </c>
      <c r="AE100" s="138" t="s">
        <v>23</v>
      </c>
      <c r="AF100" s="143"/>
      <c r="AG100" s="137"/>
      <c r="AH100" s="137"/>
      <c r="AI100" s="137"/>
      <c r="AJ100" s="144"/>
      <c r="AK100" s="144"/>
      <c r="AL100" s="311"/>
      <c r="AM100" s="148"/>
      <c r="AN100" s="144"/>
      <c r="AO100" s="144"/>
      <c r="AP100" s="144"/>
      <c r="AQ100" s="137"/>
      <c r="AR100" s="149"/>
      <c r="AS100" s="312"/>
      <c r="AT100" s="326" t="s">
        <v>618</v>
      </c>
      <c r="AU100" s="146"/>
      <c r="AV100" s="147"/>
      <c r="AW100" s="147"/>
      <c r="AX100" s="147"/>
      <c r="AY100" s="144"/>
      <c r="AZ100" s="144"/>
      <c r="BA100" s="150"/>
      <c r="BB100" s="314" t="s">
        <v>635</v>
      </c>
      <c r="BC100" s="314"/>
      <c r="BD100" s="315"/>
      <c r="BE100" s="315"/>
      <c r="BF100" s="382"/>
      <c r="BG100" s="151"/>
      <c r="BH100" s="152"/>
      <c r="BI100" s="137"/>
      <c r="BJ100" s="316"/>
      <c r="BK100" s="317"/>
      <c r="BL100" s="318"/>
      <c r="BM100" s="153"/>
      <c r="BN100" s="153"/>
      <c r="BO100" s="154"/>
      <c r="BP100" s="154"/>
      <c r="BQ100" s="319"/>
      <c r="BR100" s="154"/>
      <c r="BS100" s="154"/>
      <c r="BT100" s="154"/>
      <c r="BU100" s="154"/>
      <c r="BV100" s="154"/>
      <c r="BW100" s="154"/>
      <c r="BX100" s="153"/>
      <c r="BY100" s="153"/>
      <c r="BZ100" s="153"/>
      <c r="CA100" s="320"/>
    </row>
    <row r="101" spans="1:80" x14ac:dyDescent="0.35">
      <c r="A101" s="136">
        <v>1177</v>
      </c>
      <c r="B101" s="137" t="s">
        <v>627</v>
      </c>
      <c r="C101" s="137" t="s">
        <v>76</v>
      </c>
      <c r="D101" s="137" t="s">
        <v>231</v>
      </c>
      <c r="E101" s="137" t="s">
        <v>98</v>
      </c>
      <c r="F101" s="144">
        <v>35468337</v>
      </c>
      <c r="G101" s="155">
        <f t="shared" ref="G101:G107" si="44">IF(H101=0,0,IF(H101=1,1,11-H101))</f>
        <v>3</v>
      </c>
      <c r="H101" s="306">
        <f t="shared" ref="H101:H107" si="45">MOD((VALUE(MID(TEXT(F101,"000000000000000"),15,1))*3+VALUE(MID(TEXT(F101,"000000000000000"),14,1))*7+VALUE(MID(TEXT(F101,"000000000000000"),13,1))*13+VALUE(MID(TEXT(F101,"000000000000000"),12,1))*17+VALUE(MID(TEXT(F101,"000000000000000"),11,1))*19+VALUE(MID(TEXT(F101,"000000000000000"),10,1))*23+VALUE(MID(TEXT(F101,"000000000000000"),9,1))*29+VALUE(MID(TEXT(F101,"000000000000000"),8,1))*37+VALUE(MID(TEXT(F101,"000000000000000"),7,1))*41+VALUE(MID(TEXT(F101,"000000000000000"),6,1))*43+VALUE(MID(TEXT(F101,"000000000000000"),5,1))*47+VALUE(MID(TEXT(F101,"000000000000000"),4,1))*53+VALUE(MID(TEXT(F101,"000000000000000"),3,1))*59+VALUE(MID(TEXT(F101,"000000000000000"),2,1))*67+VALUE(MID(TEXT(F101,"000000000000000"),1,1))*71),11)</f>
        <v>8</v>
      </c>
      <c r="I101" s="307">
        <f t="shared" ref="I101:I107" si="46">ROUND((((F101/100)-INT(F101/100))*100),0)</f>
        <v>37</v>
      </c>
      <c r="J101" s="307">
        <f t="shared" ref="J101:J107" si="47">ROUND((((F101/10)-INT(F101/10))*10),0)</f>
        <v>7</v>
      </c>
      <c r="K101" s="308" t="s">
        <v>12</v>
      </c>
      <c r="L101" s="308" t="s">
        <v>23</v>
      </c>
      <c r="M101" s="138" t="s">
        <v>12</v>
      </c>
      <c r="N101" s="139"/>
      <c r="O101" s="137"/>
      <c r="P101" s="140"/>
      <c r="Q101" s="141"/>
      <c r="R101" s="137"/>
      <c r="S101" s="137"/>
      <c r="T101" s="137"/>
      <c r="U101" s="309">
        <v>8622</v>
      </c>
      <c r="V101" s="138">
        <v>3124573031</v>
      </c>
      <c r="W101" s="142" t="s">
        <v>206</v>
      </c>
      <c r="X101" s="310" t="s">
        <v>209</v>
      </c>
      <c r="Y101" s="137" t="str">
        <f t="shared" si="39"/>
        <v>ARANGO</v>
      </c>
      <c r="Z101" s="137" t="str">
        <f t="shared" si="42"/>
        <v>BUITRAGO</v>
      </c>
      <c r="AA101" s="137" t="str">
        <f t="shared" si="40"/>
        <v>MARGARITA</v>
      </c>
      <c r="AB101" s="137" t="str">
        <f t="shared" si="43"/>
        <v>MARIA</v>
      </c>
      <c r="AC101" s="144">
        <f t="shared" si="41"/>
        <v>1177</v>
      </c>
      <c r="AD101" s="145">
        <f t="shared" si="38"/>
        <v>35468337</v>
      </c>
      <c r="AE101" s="138" t="s">
        <v>23</v>
      </c>
      <c r="AF101" s="143"/>
      <c r="AG101" s="137"/>
      <c r="AH101" s="137"/>
      <c r="AI101" s="137"/>
      <c r="AJ101" s="144"/>
      <c r="AK101" s="144"/>
      <c r="AL101" s="311"/>
      <c r="AM101" s="148"/>
      <c r="AN101" s="144"/>
      <c r="AO101" s="144"/>
      <c r="AP101" s="144"/>
      <c r="AQ101" s="137"/>
      <c r="AR101" s="149"/>
      <c r="AS101" s="312"/>
      <c r="AT101" s="326" t="s">
        <v>618</v>
      </c>
      <c r="AU101" s="146"/>
      <c r="AV101" s="147"/>
      <c r="AW101" s="147"/>
      <c r="AX101" s="147"/>
      <c r="AY101" s="144"/>
      <c r="AZ101" s="144"/>
      <c r="BA101" s="150"/>
      <c r="BB101" s="314" t="s">
        <v>637</v>
      </c>
      <c r="BC101" s="314"/>
      <c r="BD101" s="315"/>
      <c r="BE101" s="315"/>
      <c r="BF101" s="382"/>
      <c r="BG101" s="151"/>
      <c r="BH101" s="152"/>
      <c r="BI101" s="137"/>
      <c r="BJ101" s="316"/>
      <c r="BK101" s="317"/>
      <c r="BL101" s="318"/>
      <c r="BM101" s="153"/>
      <c r="BN101" s="153"/>
      <c r="BO101" s="154"/>
      <c r="BP101" s="154"/>
      <c r="BQ101" s="319"/>
      <c r="BR101" s="154"/>
      <c r="BS101" s="154"/>
      <c r="BT101" s="154"/>
      <c r="BU101" s="154"/>
      <c r="BV101" s="154"/>
      <c r="BW101" s="154"/>
      <c r="BX101" s="153"/>
      <c r="BY101" s="153"/>
      <c r="BZ101" s="153"/>
      <c r="CA101" s="320"/>
    </row>
    <row r="102" spans="1:80" x14ac:dyDescent="0.35">
      <c r="A102" s="136">
        <v>1178</v>
      </c>
      <c r="B102" s="137" t="s">
        <v>84</v>
      </c>
      <c r="C102" s="137" t="s">
        <v>154</v>
      </c>
      <c r="D102" s="137" t="s">
        <v>231</v>
      </c>
      <c r="E102" s="137" t="s">
        <v>525</v>
      </c>
      <c r="F102" s="144">
        <v>35456298</v>
      </c>
      <c r="G102" s="155">
        <f t="shared" si="44"/>
        <v>2</v>
      </c>
      <c r="H102" s="306">
        <f t="shared" si="45"/>
        <v>9</v>
      </c>
      <c r="I102" s="307">
        <f t="shared" si="46"/>
        <v>98</v>
      </c>
      <c r="J102" s="307">
        <f t="shared" si="47"/>
        <v>8</v>
      </c>
      <c r="K102" s="308" t="s">
        <v>12</v>
      </c>
      <c r="L102" s="308" t="s">
        <v>23</v>
      </c>
      <c r="M102" s="138" t="s">
        <v>12</v>
      </c>
      <c r="N102" s="139"/>
      <c r="O102" s="137"/>
      <c r="P102" s="140"/>
      <c r="Q102" s="141"/>
      <c r="R102" s="137"/>
      <c r="S102" s="137"/>
      <c r="T102" s="137"/>
      <c r="U102" s="309">
        <v>7010</v>
      </c>
      <c r="V102" s="138">
        <v>3124573031</v>
      </c>
      <c r="W102" s="142" t="s">
        <v>206</v>
      </c>
      <c r="X102" s="310" t="s">
        <v>209</v>
      </c>
      <c r="Y102" s="137" t="str">
        <f t="shared" si="39"/>
        <v>ARANGO</v>
      </c>
      <c r="Z102" s="137" t="str">
        <f t="shared" si="42"/>
        <v>DE GONZALEZ</v>
      </c>
      <c r="AA102" s="137" t="str">
        <f t="shared" si="40"/>
        <v>AMELIA</v>
      </c>
      <c r="AB102" s="137" t="str">
        <f t="shared" si="43"/>
        <v xml:space="preserve"> </v>
      </c>
      <c r="AC102" s="144">
        <f t="shared" si="41"/>
        <v>1178</v>
      </c>
      <c r="AD102" s="145">
        <f t="shared" si="38"/>
        <v>35456298</v>
      </c>
      <c r="AE102" s="138" t="s">
        <v>23</v>
      </c>
      <c r="AF102" s="143"/>
      <c r="AG102" s="137"/>
      <c r="AH102" s="137"/>
      <c r="AI102" s="137"/>
      <c r="AJ102" s="144"/>
      <c r="AK102" s="144"/>
      <c r="AL102" s="311"/>
      <c r="AM102" s="148"/>
      <c r="AN102" s="144"/>
      <c r="AO102" s="144"/>
      <c r="AP102" s="144"/>
      <c r="AQ102" s="137"/>
      <c r="AR102" s="149"/>
      <c r="AS102" s="312"/>
      <c r="AT102" s="326" t="s">
        <v>618</v>
      </c>
      <c r="AU102" s="146"/>
      <c r="AV102" s="147"/>
      <c r="AW102" s="147"/>
      <c r="AX102" s="147"/>
      <c r="AY102" s="144"/>
      <c r="AZ102" s="144"/>
      <c r="BA102" s="150"/>
      <c r="BB102" s="314" t="s">
        <v>636</v>
      </c>
      <c r="BC102" s="314"/>
      <c r="BD102" s="315"/>
      <c r="BE102" s="315"/>
      <c r="BF102" s="382"/>
      <c r="BG102" s="151"/>
      <c r="BH102" s="152"/>
      <c r="BI102" s="137"/>
      <c r="BJ102" s="316"/>
      <c r="BK102" s="317"/>
      <c r="BL102" s="318"/>
      <c r="BM102" s="153"/>
      <c r="BN102" s="153"/>
      <c r="BO102" s="154"/>
      <c r="BP102" s="154"/>
      <c r="BQ102" s="319"/>
      <c r="BR102" s="154"/>
      <c r="BS102" s="154"/>
      <c r="BT102" s="154"/>
      <c r="BU102" s="154"/>
      <c r="BV102" s="154"/>
      <c r="BW102" s="154"/>
      <c r="BX102" s="153"/>
      <c r="BY102" s="153"/>
      <c r="BZ102" s="153"/>
      <c r="CA102" s="320"/>
    </row>
    <row r="103" spans="1:80" x14ac:dyDescent="0.35">
      <c r="A103" s="136">
        <v>1180</v>
      </c>
      <c r="B103" s="137" t="s">
        <v>278</v>
      </c>
      <c r="C103" s="137" t="s">
        <v>154</v>
      </c>
      <c r="D103" s="137" t="s">
        <v>231</v>
      </c>
      <c r="E103" s="137" t="s">
        <v>98</v>
      </c>
      <c r="F103" s="144">
        <v>79154738</v>
      </c>
      <c r="G103" s="155">
        <f t="shared" si="44"/>
        <v>5</v>
      </c>
      <c r="H103" s="306">
        <f t="shared" si="45"/>
        <v>6</v>
      </c>
      <c r="I103" s="307">
        <f t="shared" si="46"/>
        <v>38</v>
      </c>
      <c r="J103" s="307">
        <f t="shared" si="47"/>
        <v>8</v>
      </c>
      <c r="K103" s="308" t="s">
        <v>12</v>
      </c>
      <c r="L103" s="308" t="s">
        <v>23</v>
      </c>
      <c r="M103" s="138" t="s">
        <v>12</v>
      </c>
      <c r="N103" s="139"/>
      <c r="O103" s="137"/>
      <c r="P103" s="140"/>
      <c r="Q103" s="141"/>
      <c r="R103" s="137"/>
      <c r="S103" s="137"/>
      <c r="T103" s="137"/>
      <c r="U103" s="309">
        <v>90</v>
      </c>
      <c r="V103" s="138">
        <v>3124573031</v>
      </c>
      <c r="W103" s="142" t="s">
        <v>206</v>
      </c>
      <c r="X103" s="310" t="s">
        <v>209</v>
      </c>
      <c r="Y103" s="137" t="str">
        <f t="shared" si="39"/>
        <v>ARANGO</v>
      </c>
      <c r="Z103" s="137" t="str">
        <f t="shared" si="42"/>
        <v>BUITRAGO</v>
      </c>
      <c r="AA103" s="137" t="str">
        <f t="shared" si="40"/>
        <v>DARIO</v>
      </c>
      <c r="AB103" s="137" t="str">
        <f t="shared" si="43"/>
        <v xml:space="preserve"> </v>
      </c>
      <c r="AC103" s="144">
        <f t="shared" si="41"/>
        <v>1180</v>
      </c>
      <c r="AD103" s="145">
        <f t="shared" si="38"/>
        <v>79154738</v>
      </c>
      <c r="AE103" s="138" t="s">
        <v>23</v>
      </c>
      <c r="AF103" s="143"/>
      <c r="AG103" s="137"/>
      <c r="AH103" s="137"/>
      <c r="AI103" s="137"/>
      <c r="AJ103" s="144"/>
      <c r="AK103" s="144"/>
      <c r="AL103" s="311"/>
      <c r="AM103" s="148"/>
      <c r="AN103" s="144"/>
      <c r="AO103" s="144"/>
      <c r="AP103" s="144"/>
      <c r="AQ103" s="137"/>
      <c r="AR103" s="149"/>
      <c r="AS103" s="312"/>
      <c r="AT103" s="326" t="s">
        <v>618</v>
      </c>
      <c r="AU103" s="146"/>
      <c r="AV103" s="147"/>
      <c r="AW103" s="147"/>
      <c r="AX103" s="147"/>
      <c r="AY103" s="144"/>
      <c r="AZ103" s="144"/>
      <c r="BA103" s="150"/>
      <c r="BB103" s="314" t="s">
        <v>638</v>
      </c>
      <c r="BC103" s="314"/>
      <c r="BD103" s="315"/>
      <c r="BE103" s="315"/>
      <c r="BF103" s="382" t="s">
        <v>639</v>
      </c>
      <c r="BG103" s="151"/>
      <c r="BH103" s="152"/>
      <c r="BI103" s="137"/>
      <c r="BJ103" s="316"/>
      <c r="BK103" s="317"/>
      <c r="BL103" s="318"/>
      <c r="BM103" s="153"/>
      <c r="BN103" s="153"/>
      <c r="BO103" s="154"/>
      <c r="BP103" s="154"/>
      <c r="BQ103" s="319"/>
      <c r="BR103" s="154"/>
      <c r="BS103" s="154"/>
      <c r="BT103" s="154"/>
      <c r="BU103" s="154"/>
      <c r="BV103" s="154"/>
      <c r="BW103" s="154"/>
      <c r="BX103" s="153"/>
      <c r="BY103" s="153"/>
      <c r="BZ103" s="153"/>
      <c r="CA103" s="320"/>
    </row>
    <row r="104" spans="1:80" x14ac:dyDescent="0.35">
      <c r="A104" s="136">
        <v>1181</v>
      </c>
      <c r="B104" s="137" t="s">
        <v>402</v>
      </c>
      <c r="C104" s="137" t="s">
        <v>37</v>
      </c>
      <c r="D104" s="137" t="s">
        <v>231</v>
      </c>
      <c r="E104" s="137" t="s">
        <v>98</v>
      </c>
      <c r="F104" s="144">
        <v>39690322</v>
      </c>
      <c r="G104" s="155">
        <f t="shared" si="44"/>
        <v>8</v>
      </c>
      <c r="H104" s="306">
        <f t="shared" si="45"/>
        <v>3</v>
      </c>
      <c r="I104" s="307">
        <f t="shared" si="46"/>
        <v>22</v>
      </c>
      <c r="J104" s="307">
        <f t="shared" si="47"/>
        <v>2</v>
      </c>
      <c r="K104" s="308" t="s">
        <v>12</v>
      </c>
      <c r="L104" s="308" t="s">
        <v>23</v>
      </c>
      <c r="M104" s="138" t="s">
        <v>12</v>
      </c>
      <c r="N104" s="139"/>
      <c r="O104" s="137"/>
      <c r="P104" s="140"/>
      <c r="Q104" s="141"/>
      <c r="R104" s="137"/>
      <c r="S104" s="137"/>
      <c r="T104" s="137"/>
      <c r="U104" s="309">
        <v>7010</v>
      </c>
      <c r="V104" s="138">
        <v>3124573031</v>
      </c>
      <c r="W104" s="142" t="s">
        <v>206</v>
      </c>
      <c r="X104" s="310" t="s">
        <v>209</v>
      </c>
      <c r="Y104" s="137" t="str">
        <f t="shared" si="39"/>
        <v>ARANGO</v>
      </c>
      <c r="Z104" s="137" t="str">
        <f t="shared" si="42"/>
        <v>BUITRAGO</v>
      </c>
      <c r="AA104" s="137" t="str">
        <f t="shared" si="40"/>
        <v>MARTA</v>
      </c>
      <c r="AB104" s="137" t="str">
        <f t="shared" si="43"/>
        <v>INES</v>
      </c>
      <c r="AC104" s="144">
        <f t="shared" si="41"/>
        <v>1181</v>
      </c>
      <c r="AD104" s="145">
        <f t="shared" si="38"/>
        <v>39690322</v>
      </c>
      <c r="AE104" s="138" t="s">
        <v>23</v>
      </c>
      <c r="AF104" s="143"/>
      <c r="AG104" s="137"/>
      <c r="AH104" s="137"/>
      <c r="AI104" s="137"/>
      <c r="AJ104" s="144"/>
      <c r="AK104" s="144"/>
      <c r="AL104" s="311"/>
      <c r="AM104" s="148"/>
      <c r="AN104" s="144"/>
      <c r="AO104" s="144"/>
      <c r="AP104" s="144"/>
      <c r="AQ104" s="137"/>
      <c r="AR104" s="149"/>
      <c r="AS104" s="312"/>
      <c r="AT104" s="326" t="s">
        <v>618</v>
      </c>
      <c r="AU104" s="146"/>
      <c r="AV104" s="147"/>
      <c r="AW104" s="147"/>
      <c r="AX104" s="147"/>
      <c r="AY104" s="144"/>
      <c r="AZ104" s="144"/>
      <c r="BA104" s="150"/>
      <c r="BB104" s="314" t="s">
        <v>640</v>
      </c>
      <c r="BC104" s="314"/>
      <c r="BD104" s="315"/>
      <c r="BE104" s="315"/>
      <c r="BF104" s="382"/>
      <c r="BG104" s="151"/>
      <c r="BH104" s="152"/>
      <c r="BI104" s="137"/>
      <c r="BJ104" s="316"/>
      <c r="BK104" s="317"/>
      <c r="BL104" s="318"/>
      <c r="BM104" s="153"/>
      <c r="BN104" s="153"/>
      <c r="BO104" s="154"/>
      <c r="BP104" s="154"/>
      <c r="BQ104" s="319"/>
      <c r="BR104" s="154"/>
      <c r="BS104" s="154"/>
      <c r="BT104" s="154"/>
      <c r="BU104" s="154"/>
      <c r="BV104" s="154"/>
      <c r="BW104" s="154"/>
      <c r="BX104" s="153"/>
      <c r="BY104" s="153"/>
      <c r="BZ104" s="153"/>
      <c r="CA104" s="320"/>
    </row>
    <row r="105" spans="1:80" x14ac:dyDescent="0.35">
      <c r="A105" s="136">
        <v>1183</v>
      </c>
      <c r="B105" s="137" t="s">
        <v>76</v>
      </c>
      <c r="C105" s="137" t="s">
        <v>628</v>
      </c>
      <c r="D105" s="137" t="s">
        <v>231</v>
      </c>
      <c r="E105" s="137" t="s">
        <v>98</v>
      </c>
      <c r="F105" s="144">
        <v>21067078</v>
      </c>
      <c r="G105" s="155">
        <f t="shared" si="44"/>
        <v>9</v>
      </c>
      <c r="H105" s="306">
        <f t="shared" si="45"/>
        <v>2</v>
      </c>
      <c r="I105" s="307">
        <f t="shared" si="46"/>
        <v>78</v>
      </c>
      <c r="J105" s="307">
        <f t="shared" si="47"/>
        <v>8</v>
      </c>
      <c r="K105" s="308" t="s">
        <v>12</v>
      </c>
      <c r="L105" s="308" t="s">
        <v>23</v>
      </c>
      <c r="M105" s="138" t="s">
        <v>12</v>
      </c>
      <c r="N105" s="139"/>
      <c r="O105" s="137"/>
      <c r="P105" s="140"/>
      <c r="Q105" s="141"/>
      <c r="R105" s="137"/>
      <c r="S105" s="137"/>
      <c r="T105" s="137"/>
      <c r="U105" s="309">
        <v>7010</v>
      </c>
      <c r="V105" s="138">
        <v>3124573031</v>
      </c>
      <c r="W105" s="142" t="s">
        <v>206</v>
      </c>
      <c r="X105" s="310" t="s">
        <v>209</v>
      </c>
      <c r="Y105" s="137" t="str">
        <f t="shared" si="39"/>
        <v>ARANGO</v>
      </c>
      <c r="Z105" s="137" t="str">
        <f t="shared" si="42"/>
        <v>BUITRAGO</v>
      </c>
      <c r="AA105" s="137" t="str">
        <f t="shared" si="40"/>
        <v>MARIA</v>
      </c>
      <c r="AB105" s="137" t="str">
        <f t="shared" si="43"/>
        <v>EMILIA</v>
      </c>
      <c r="AC105" s="144">
        <f t="shared" si="41"/>
        <v>1183</v>
      </c>
      <c r="AD105" s="145">
        <f t="shared" si="38"/>
        <v>21067078</v>
      </c>
      <c r="AE105" s="138" t="s">
        <v>23</v>
      </c>
      <c r="AF105" s="143"/>
      <c r="AG105" s="137"/>
      <c r="AH105" s="137"/>
      <c r="AI105" s="137"/>
      <c r="AJ105" s="144"/>
      <c r="AK105" s="144"/>
      <c r="AL105" s="311"/>
      <c r="AM105" s="148"/>
      <c r="AN105" s="144"/>
      <c r="AO105" s="144"/>
      <c r="AP105" s="144"/>
      <c r="AQ105" s="137"/>
      <c r="AR105" s="149"/>
      <c r="AS105" s="312"/>
      <c r="AT105" s="326" t="s">
        <v>618</v>
      </c>
      <c r="AU105" s="146"/>
      <c r="AV105" s="147"/>
      <c r="AW105" s="147"/>
      <c r="AX105" s="147"/>
      <c r="AY105" s="144"/>
      <c r="AZ105" s="144"/>
      <c r="BA105" s="150"/>
      <c r="BB105" s="313"/>
      <c r="BC105" s="314"/>
      <c r="BD105" s="315"/>
      <c r="BE105" s="315"/>
      <c r="BF105" s="382"/>
      <c r="BG105" s="151"/>
      <c r="BH105" s="152"/>
      <c r="BI105" s="137"/>
      <c r="BJ105" s="316"/>
      <c r="BK105" s="317"/>
      <c r="BL105" s="318"/>
      <c r="BM105" s="153"/>
      <c r="BN105" s="153"/>
      <c r="BO105" s="154"/>
      <c r="BP105" s="154"/>
      <c r="BQ105" s="319"/>
      <c r="BR105" s="154"/>
      <c r="BS105" s="154"/>
      <c r="BT105" s="154"/>
      <c r="BU105" s="154"/>
      <c r="BV105" s="154"/>
      <c r="BW105" s="154"/>
      <c r="BX105" s="153"/>
      <c r="BY105" s="153"/>
      <c r="BZ105" s="153"/>
      <c r="CA105" s="320"/>
    </row>
    <row r="106" spans="1:80" x14ac:dyDescent="0.35">
      <c r="A106" s="264">
        <v>1184</v>
      </c>
      <c r="B106" s="265" t="s">
        <v>644</v>
      </c>
      <c r="C106" s="265" t="s">
        <v>154</v>
      </c>
      <c r="D106" s="265" t="s">
        <v>47</v>
      </c>
      <c r="E106" s="265" t="s">
        <v>21</v>
      </c>
      <c r="F106" s="274">
        <v>1018448791</v>
      </c>
      <c r="G106" s="266">
        <f t="shared" si="44"/>
        <v>8</v>
      </c>
      <c r="H106" s="267">
        <f t="shared" si="45"/>
        <v>3</v>
      </c>
      <c r="I106" s="268">
        <f t="shared" si="46"/>
        <v>91</v>
      </c>
      <c r="J106" s="268">
        <f t="shared" si="47"/>
        <v>1</v>
      </c>
      <c r="K106" s="269" t="s">
        <v>12</v>
      </c>
      <c r="L106" s="269" t="s">
        <v>23</v>
      </c>
      <c r="M106" s="270" t="s">
        <v>12</v>
      </c>
      <c r="N106" s="292"/>
      <c r="O106" s="265"/>
      <c r="P106" s="293"/>
      <c r="Q106" s="294"/>
      <c r="R106" s="265"/>
      <c r="S106" s="265"/>
      <c r="T106" s="265"/>
      <c r="U106" s="295">
        <v>90</v>
      </c>
      <c r="V106" s="270"/>
      <c r="W106" s="272" t="s">
        <v>206</v>
      </c>
      <c r="X106" s="384" t="s">
        <v>209</v>
      </c>
      <c r="Y106" s="265" t="str">
        <f t="shared" si="39"/>
        <v>ESCOBAR</v>
      </c>
      <c r="Z106" s="265" t="str">
        <f t="shared" si="42"/>
        <v>GOMEZ</v>
      </c>
      <c r="AA106" s="265" t="str">
        <f t="shared" si="40"/>
        <v>ESTEBAN</v>
      </c>
      <c r="AB106" s="265" t="str">
        <f t="shared" si="43"/>
        <v xml:space="preserve"> </v>
      </c>
      <c r="AC106" s="274">
        <f t="shared" si="41"/>
        <v>1184</v>
      </c>
      <c r="AD106" s="275">
        <f t="shared" si="38"/>
        <v>1018448791</v>
      </c>
      <c r="AE106" s="270" t="s">
        <v>23</v>
      </c>
      <c r="AF106" s="273"/>
      <c r="AG106" s="265"/>
      <c r="AH106" s="265"/>
      <c r="AI106" s="265"/>
      <c r="AJ106" s="274"/>
      <c r="AK106" s="274"/>
      <c r="AL106" s="296"/>
      <c r="AM106" s="278"/>
      <c r="AN106" s="274"/>
      <c r="AO106" s="274"/>
      <c r="AP106" s="274"/>
      <c r="AQ106" s="265"/>
      <c r="AR106" s="279"/>
      <c r="AS106" s="385"/>
      <c r="AT106" s="324" t="s">
        <v>622</v>
      </c>
      <c r="AU106" s="276"/>
      <c r="AV106" s="277"/>
      <c r="AW106" s="277"/>
      <c r="AX106" s="277"/>
      <c r="AY106" s="274"/>
      <c r="AZ106" s="274"/>
      <c r="BA106" s="281"/>
      <c r="BB106" s="386" t="s">
        <v>645</v>
      </c>
      <c r="BC106" s="387"/>
      <c r="BD106" s="388"/>
      <c r="BE106" s="388"/>
      <c r="BF106" s="389"/>
      <c r="BG106" s="301"/>
      <c r="BH106" s="282"/>
      <c r="BI106" s="265"/>
      <c r="BJ106" s="283"/>
      <c r="BK106" s="284"/>
      <c r="BL106" s="285"/>
      <c r="BM106" s="286"/>
      <c r="BN106" s="286"/>
      <c r="BO106" s="288"/>
      <c r="BP106" s="288"/>
      <c r="BQ106" s="289"/>
      <c r="BR106" s="288"/>
      <c r="BS106" s="288"/>
      <c r="BT106" s="288"/>
      <c r="BU106" s="288"/>
      <c r="BV106" s="288"/>
      <c r="BW106" s="288"/>
      <c r="BX106" s="286"/>
      <c r="BY106" s="286"/>
      <c r="BZ106" s="286"/>
      <c r="CA106" s="304"/>
    </row>
    <row r="107" spans="1:80" x14ac:dyDescent="0.35">
      <c r="A107" s="7">
        <v>1185</v>
      </c>
      <c r="B107" s="3" t="s">
        <v>655</v>
      </c>
      <c r="C107" s="3" t="s">
        <v>447</v>
      </c>
      <c r="D107" s="3" t="s">
        <v>654</v>
      </c>
      <c r="E107" s="3" t="s">
        <v>656</v>
      </c>
      <c r="F107" s="4">
        <v>22463575</v>
      </c>
      <c r="G107" s="396">
        <f t="shared" si="44"/>
        <v>1</v>
      </c>
      <c r="H107" s="9">
        <f t="shared" si="45"/>
        <v>1</v>
      </c>
      <c r="I107" s="10">
        <f t="shared" si="46"/>
        <v>75</v>
      </c>
      <c r="J107" s="10">
        <f t="shared" si="47"/>
        <v>5</v>
      </c>
      <c r="K107" s="11" t="s">
        <v>12</v>
      </c>
      <c r="L107" s="11" t="s">
        <v>23</v>
      </c>
      <c r="M107" s="1" t="s">
        <v>12</v>
      </c>
      <c r="N107" s="26"/>
      <c r="P107" s="27"/>
      <c r="Q107" s="44"/>
      <c r="U107" s="33">
        <v>10</v>
      </c>
      <c r="W107" s="133" t="s">
        <v>206</v>
      </c>
      <c r="X107" s="395" t="s">
        <v>209</v>
      </c>
      <c r="Y107" s="3" t="str">
        <f t="shared" si="39"/>
        <v>LUGARI</v>
      </c>
      <c r="Z107" s="3" t="str">
        <f t="shared" si="42"/>
        <v>PEZZANO</v>
      </c>
      <c r="AA107" s="3" t="str">
        <f t="shared" si="40"/>
        <v>PAOLA</v>
      </c>
      <c r="AB107" s="3" t="str">
        <f t="shared" si="43"/>
        <v>ANDREA</v>
      </c>
      <c r="AC107" s="4">
        <f t="shared" si="41"/>
        <v>1185</v>
      </c>
      <c r="AD107" s="28">
        <f t="shared" si="38"/>
        <v>22463575</v>
      </c>
      <c r="AE107" s="1" t="s">
        <v>23</v>
      </c>
      <c r="AF107" s="21"/>
      <c r="AL107" s="25"/>
      <c r="AM107" s="29"/>
      <c r="AR107" s="22"/>
      <c r="AS107" s="78"/>
      <c r="AT107" s="322"/>
      <c r="AU107" s="23"/>
      <c r="AV107" s="24"/>
      <c r="AW107" s="24"/>
      <c r="AX107" s="24"/>
      <c r="AY107" s="4"/>
      <c r="AZ107" s="4"/>
      <c r="BA107" s="51"/>
      <c r="BB107" s="128" t="s">
        <v>657</v>
      </c>
      <c r="BC107" s="132"/>
      <c r="BD107" s="129"/>
      <c r="BE107" s="129"/>
      <c r="BF107" s="131"/>
      <c r="BG107" s="32"/>
      <c r="BH107" s="31"/>
      <c r="BJ107" s="35"/>
      <c r="BK107" s="119"/>
      <c r="BL107" s="120"/>
      <c r="BM107" s="125"/>
      <c r="BN107" s="125"/>
      <c r="BX107" s="125"/>
      <c r="BY107" s="125"/>
      <c r="BZ107" s="125"/>
      <c r="CA107" s="127"/>
      <c r="CB107" s="3"/>
    </row>
    <row r="108" spans="1:80" ht="42.75" customHeight="1" x14ac:dyDescent="0.35">
      <c r="A108" s="37"/>
      <c r="B108" s="37"/>
      <c r="C108" s="37"/>
      <c r="D108" s="37"/>
      <c r="E108" s="37"/>
      <c r="F108" s="37"/>
      <c r="G108" s="37"/>
      <c r="H108" s="37"/>
      <c r="I108" s="37"/>
      <c r="J108" s="37"/>
      <c r="K108" s="80"/>
      <c r="L108" s="80"/>
      <c r="M108" s="80"/>
      <c r="N108" s="81"/>
      <c r="O108" s="37"/>
      <c r="P108" s="80"/>
      <c r="Q108" s="82"/>
      <c r="R108" s="37"/>
      <c r="T108" s="37"/>
      <c r="U108" s="54"/>
      <c r="V108" s="80"/>
      <c r="W108" s="37"/>
      <c r="X108" s="37"/>
      <c r="Y108" s="37"/>
      <c r="Z108" s="37"/>
      <c r="AA108" s="37"/>
      <c r="AB108" s="37"/>
      <c r="AC108" s="54"/>
      <c r="AD108" s="54"/>
      <c r="AE108" s="80"/>
      <c r="AF108" s="37"/>
      <c r="AG108" s="37"/>
      <c r="AH108" s="37"/>
      <c r="AI108" s="37"/>
      <c r="AJ108" s="54"/>
      <c r="AK108" s="54"/>
      <c r="AL108" s="37"/>
      <c r="AM108" s="54"/>
      <c r="AN108" s="54"/>
      <c r="AO108" s="54"/>
      <c r="AP108" s="54"/>
      <c r="AQ108" s="37"/>
      <c r="AR108" s="80"/>
      <c r="AS108" s="83"/>
      <c r="AT108" s="37"/>
      <c r="AU108" s="37"/>
      <c r="AV108" s="37"/>
      <c r="AW108" s="37"/>
      <c r="AX108" s="37"/>
      <c r="AY108" s="37"/>
      <c r="AZ108" s="37"/>
      <c r="BA108" s="37"/>
      <c r="BB108" s="84"/>
      <c r="BC108" s="84"/>
      <c r="BD108" s="84"/>
      <c r="BE108" s="84"/>
      <c r="BF108" s="84"/>
      <c r="BG108" s="85"/>
      <c r="BH108" s="85"/>
      <c r="BI108" s="37"/>
      <c r="BJ108" s="80"/>
      <c r="BK108" s="1310" t="s">
        <v>380</v>
      </c>
      <c r="BL108" s="1310"/>
      <c r="BM108" s="1310"/>
      <c r="BN108" s="1310"/>
      <c r="BO108" s="1310"/>
      <c r="BP108" s="1310"/>
      <c r="BQ108" s="1310"/>
      <c r="BR108" s="86">
        <v>0</v>
      </c>
      <c r="BS108" s="86">
        <f>15000*$BS$1</f>
        <v>424185000</v>
      </c>
      <c r="BT108" s="87" t="s">
        <v>377</v>
      </c>
      <c r="BU108" s="88"/>
      <c r="BV108" s="88"/>
      <c r="BW108" s="88"/>
      <c r="BX108" s="88"/>
      <c r="BY108" s="88"/>
      <c r="BZ108" s="88"/>
      <c r="CA108" s="88"/>
      <c r="CB108" s="37"/>
    </row>
    <row r="109" spans="1:80" ht="45.75" customHeight="1" x14ac:dyDescent="0.35">
      <c r="A109" s="37"/>
      <c r="B109" s="37"/>
      <c r="C109" s="37"/>
      <c r="D109" s="37"/>
      <c r="E109" s="37"/>
      <c r="F109" s="37"/>
      <c r="G109" s="37"/>
      <c r="H109" s="37"/>
      <c r="I109" s="37"/>
      <c r="J109" s="37"/>
      <c r="K109" s="80"/>
      <c r="L109" s="80"/>
      <c r="M109" s="80"/>
      <c r="N109" s="81"/>
      <c r="O109" s="37"/>
      <c r="P109" s="80"/>
      <c r="Q109" s="82"/>
      <c r="R109" s="37"/>
      <c r="T109" s="37"/>
      <c r="U109" s="54"/>
      <c r="V109" s="80"/>
      <c r="W109" s="37"/>
      <c r="X109" s="37"/>
      <c r="Y109" s="37"/>
      <c r="Z109" s="37"/>
      <c r="AA109" s="37"/>
      <c r="AB109" s="37"/>
      <c r="AC109" s="54"/>
      <c r="AD109" s="54"/>
      <c r="AE109" s="80"/>
      <c r="AF109" s="37"/>
      <c r="AG109" s="37"/>
      <c r="AH109" s="37"/>
      <c r="AI109" s="37"/>
      <c r="AJ109" s="54"/>
      <c r="AK109" s="54"/>
      <c r="AL109" s="37"/>
      <c r="AM109" s="54"/>
      <c r="AN109" s="54"/>
      <c r="AO109" s="54"/>
      <c r="AP109" s="54"/>
      <c r="AQ109" s="37"/>
      <c r="AR109" s="80"/>
      <c r="AS109" s="83"/>
      <c r="AT109" s="37"/>
      <c r="AU109" s="37"/>
      <c r="AV109" s="37"/>
      <c r="AW109" s="37"/>
      <c r="AX109" s="37"/>
      <c r="AY109" s="37"/>
      <c r="AZ109" s="37"/>
      <c r="BA109" s="37"/>
      <c r="BB109" s="84"/>
      <c r="BC109" s="84"/>
      <c r="BD109" s="84"/>
      <c r="BE109" s="84"/>
      <c r="BF109" s="84"/>
      <c r="BG109" s="85"/>
      <c r="BH109" s="85"/>
      <c r="BI109" s="37"/>
      <c r="BJ109" s="80"/>
      <c r="BK109" s="1304" t="s">
        <v>381</v>
      </c>
      <c r="BL109" s="1304"/>
      <c r="BM109" s="1304"/>
      <c r="BN109" s="1304"/>
      <c r="BO109" s="1304"/>
      <c r="BP109" s="1304"/>
      <c r="BQ109" s="1304"/>
      <c r="BR109" s="86">
        <f>15000*$BS$1+1</f>
        <v>424185001</v>
      </c>
      <c r="BS109" s="86">
        <f>92000*$BS$1</f>
        <v>2601668000</v>
      </c>
      <c r="BT109" s="87" t="s">
        <v>378</v>
      </c>
      <c r="BU109" s="88"/>
      <c r="BV109" s="88"/>
      <c r="BW109" s="88"/>
      <c r="BX109" s="88"/>
      <c r="BY109" s="88"/>
      <c r="BZ109" s="88"/>
      <c r="CA109" s="88"/>
      <c r="CB109" s="37"/>
    </row>
    <row r="110" spans="1:80" ht="42" customHeight="1" x14ac:dyDescent="0.35">
      <c r="A110" s="37"/>
      <c r="B110" s="37"/>
      <c r="C110" s="37"/>
      <c r="D110" s="37"/>
      <c r="E110" s="37"/>
      <c r="F110" s="37"/>
      <c r="G110" s="37"/>
      <c r="H110" s="37"/>
      <c r="I110" s="37"/>
      <c r="J110" s="37"/>
      <c r="K110" s="80"/>
      <c r="L110" s="80"/>
      <c r="M110" s="80"/>
      <c r="N110" s="81"/>
      <c r="O110" s="37"/>
      <c r="P110" s="80"/>
      <c r="Q110" s="82"/>
      <c r="R110" s="37"/>
      <c r="T110" s="37"/>
      <c r="U110" s="54"/>
      <c r="V110" s="80"/>
      <c r="W110" s="37"/>
      <c r="X110" s="37"/>
      <c r="Y110" s="37"/>
      <c r="Z110" s="37"/>
      <c r="AA110" s="37"/>
      <c r="AB110" s="37"/>
      <c r="AC110" s="54"/>
      <c r="AD110" s="54"/>
      <c r="AE110" s="80"/>
      <c r="AF110" s="37"/>
      <c r="AG110" s="37"/>
      <c r="AH110" s="37"/>
      <c r="AI110" s="37"/>
      <c r="AJ110" s="54"/>
      <c r="AK110" s="54"/>
      <c r="AL110" s="37"/>
      <c r="AM110" s="54"/>
      <c r="AN110" s="54"/>
      <c r="AO110" s="54"/>
      <c r="AP110" s="54"/>
      <c r="AQ110" s="37"/>
      <c r="AR110" s="80"/>
      <c r="AS110" s="83"/>
      <c r="AT110" s="37"/>
      <c r="AU110" s="37"/>
      <c r="AV110" s="37"/>
      <c r="AW110" s="37"/>
      <c r="AX110" s="37"/>
      <c r="AY110" s="37"/>
      <c r="AZ110" s="37"/>
      <c r="BA110" s="37"/>
      <c r="BB110" s="84"/>
      <c r="BC110" s="84"/>
      <c r="BD110" s="84"/>
      <c r="BE110" s="84"/>
      <c r="BF110" s="84"/>
      <c r="BG110" s="85"/>
      <c r="BH110" s="85"/>
      <c r="BI110" s="37"/>
      <c r="BJ110" s="80"/>
      <c r="BK110" s="1304" t="s">
        <v>382</v>
      </c>
      <c r="BL110" s="1304"/>
      <c r="BM110" s="1304"/>
      <c r="BN110" s="1304"/>
      <c r="BO110" s="1304"/>
      <c r="BP110" s="1304"/>
      <c r="BQ110" s="1304"/>
      <c r="BR110" s="86">
        <f>92000*$BS$1+1</f>
        <v>2601668001</v>
      </c>
      <c r="BS110" s="86">
        <f>892000*$BS$1</f>
        <v>25224868000</v>
      </c>
      <c r="BT110" s="87" t="s">
        <v>379</v>
      </c>
      <c r="BU110" s="88"/>
      <c r="BV110" s="88"/>
      <c r="BW110" s="88"/>
      <c r="BX110" s="88"/>
      <c r="BY110" s="88"/>
      <c r="BZ110" s="88"/>
      <c r="CA110" s="88"/>
      <c r="CB110" s="37"/>
    </row>
    <row r="111" spans="1:80" x14ac:dyDescent="0.35">
      <c r="B111" s="3" t="s">
        <v>650</v>
      </c>
      <c r="C111" s="3" t="s">
        <v>651</v>
      </c>
      <c r="D111" s="3" t="s">
        <v>652</v>
      </c>
    </row>
  </sheetData>
  <autoFilter ref="A3:CA111" xr:uid="{00000000-0009-0000-0000-000002000000}">
    <filterColumn colId="13" showButton="0"/>
    <filterColumn colId="14" showButton="0"/>
    <filterColumn colId="15" showButton="0"/>
    <filterColumn colId="24" showButton="0"/>
    <filterColumn colId="25" showButton="0"/>
    <filterColumn colId="26" showButton="0"/>
    <filterColumn colId="27" showButton="0"/>
    <filterColumn colId="28"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filterColumn colId="41" showButton="0"/>
    <filterColumn colId="42"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filterColumn colId="58" showButton="0"/>
    <filterColumn colId="62" showButton="0"/>
    <filterColumn colId="66" showButton="0"/>
    <filterColumn colId="67" showButton="0"/>
    <filterColumn colId="68" showButton="0"/>
    <filterColumn colId="69" showButton="0"/>
    <filterColumn colId="70" showButton="0"/>
    <filterColumn colId="71" showButton="0"/>
    <filterColumn colId="72" showButton="0"/>
    <filterColumn colId="73" showButton="0"/>
  </autoFilter>
  <sortState xmlns:xlrd2="http://schemas.microsoft.com/office/spreadsheetml/2017/richdata2" ref="A5:CA110">
    <sortCondition ref="BM5:BM110"/>
  </sortState>
  <mergeCells count="30">
    <mergeCell ref="U3:U4"/>
    <mergeCell ref="A1:L1"/>
    <mergeCell ref="N3:Q3"/>
    <mergeCell ref="R3:R4"/>
    <mergeCell ref="S3:S4"/>
    <mergeCell ref="T3:T4"/>
    <mergeCell ref="BB3:BF3"/>
    <mergeCell ref="BG3:BH3"/>
    <mergeCell ref="V3:V4"/>
    <mergeCell ref="W3:W4"/>
    <mergeCell ref="X3:X4"/>
    <mergeCell ref="Y3:AD3"/>
    <mergeCell ref="AE3:AE4"/>
    <mergeCell ref="AF3:AL3"/>
    <mergeCell ref="BK110:BQ110"/>
    <mergeCell ref="BZ3:BZ4"/>
    <mergeCell ref="CA3:CA4"/>
    <mergeCell ref="B4:E4"/>
    <mergeCell ref="BK108:BQ108"/>
    <mergeCell ref="BK109:BQ109"/>
    <mergeCell ref="BK3:BL3"/>
    <mergeCell ref="BM3:BM4"/>
    <mergeCell ref="BN3:BN4"/>
    <mergeCell ref="BO3:BW3"/>
    <mergeCell ref="BX3:BX4"/>
    <mergeCell ref="BY3:BY4"/>
    <mergeCell ref="AM3:AR3"/>
    <mergeCell ref="AS3:AS4"/>
    <mergeCell ref="AT3:AT4"/>
    <mergeCell ref="AU3:BA3"/>
  </mergeCells>
  <dataValidations count="6">
    <dataValidation type="list" allowBlank="1" showInputMessage="1" showErrorMessage="1" sqref="W46" xr:uid="{00000000-0002-0000-0200-000000000000}">
      <formula1>$BT$1:$BT$10</formula1>
    </dataValidation>
    <dataValidation type="list" allowBlank="1" showInputMessage="1" showErrorMessage="1" sqref="X46" xr:uid="{00000000-0002-0000-0200-000001000000}">
      <formula1>$BR$1:$BR$4</formula1>
    </dataValidation>
    <dataValidation type="list" allowBlank="1" showInputMessage="1" showErrorMessage="1" sqref="W13" xr:uid="{00000000-0002-0000-0200-000002000000}">
      <formula1>$CD$1:$CD$11</formula1>
    </dataValidation>
    <dataValidation type="list" allowBlank="1" showInputMessage="1" showErrorMessage="1" sqref="X13" xr:uid="{00000000-0002-0000-0200-000003000000}">
      <formula1>$CB$1:$CB$4</formula1>
    </dataValidation>
    <dataValidation type="list" allowBlank="1" showInputMessage="1" showErrorMessage="1" sqref="X14:X45 X47:X107 X5:X12" xr:uid="{00000000-0002-0000-0200-000004000000}">
      <formula1>$CC$1:$CC$4</formula1>
    </dataValidation>
    <dataValidation type="list" allowBlank="1" showInputMessage="1" showErrorMessage="1" sqref="W14:W45 W5:W12 W47:W107" xr:uid="{00000000-0002-0000-0200-000005000000}">
      <formula1>$CE$1:$CE$11</formula1>
    </dataValidation>
  </dataValidations>
  <hyperlinks>
    <hyperlink ref="AS11" r:id="rId1" xr:uid="{00000000-0004-0000-0200-000000000000}"/>
    <hyperlink ref="AS27" r:id="rId2" xr:uid="{00000000-0004-0000-0200-000001000000}"/>
    <hyperlink ref="AS26" r:id="rId3" xr:uid="{00000000-0004-0000-0200-000002000000}"/>
    <hyperlink ref="AS53" r:id="rId4" xr:uid="{00000000-0004-0000-0200-000003000000}"/>
    <hyperlink ref="AS44" r:id="rId5" xr:uid="{00000000-0004-0000-0200-000004000000}"/>
    <hyperlink ref="AS21" r:id="rId6" xr:uid="{00000000-0004-0000-0200-000005000000}"/>
    <hyperlink ref="AS22" r:id="rId7" xr:uid="{00000000-0004-0000-0200-000006000000}"/>
    <hyperlink ref="AS42" r:id="rId8" xr:uid="{00000000-0004-0000-0200-000007000000}"/>
    <hyperlink ref="AS10" r:id="rId9" xr:uid="{00000000-0004-0000-0200-000008000000}"/>
    <hyperlink ref="BB62" r:id="rId10" xr:uid="{00000000-0004-0000-0200-000009000000}"/>
    <hyperlink ref="BB42" r:id="rId11" xr:uid="{00000000-0004-0000-0200-00000A000000}"/>
    <hyperlink ref="BB53" r:id="rId12" xr:uid="{00000000-0004-0000-0200-00000B000000}"/>
    <hyperlink ref="BB63" r:id="rId13" xr:uid="{00000000-0004-0000-0200-00000C000000}"/>
    <hyperlink ref="BB60" r:id="rId14" xr:uid="{00000000-0004-0000-0200-00000D000000}"/>
    <hyperlink ref="AS65" r:id="rId15" xr:uid="{00000000-0004-0000-0200-00000E000000}"/>
    <hyperlink ref="BF66" r:id="rId16" xr:uid="{00000000-0004-0000-0200-00000F000000}"/>
    <hyperlink ref="AS71" r:id="rId17" xr:uid="{00000000-0004-0000-0200-000010000000}"/>
    <hyperlink ref="AS63" r:id="rId18" xr:uid="{00000000-0004-0000-0200-000011000000}"/>
    <hyperlink ref="AS56" r:id="rId19" xr:uid="{00000000-0004-0000-0200-000012000000}"/>
    <hyperlink ref="AS73" r:id="rId20" xr:uid="{00000000-0004-0000-0200-000013000000}"/>
    <hyperlink ref="BB76" r:id="rId21" xr:uid="{00000000-0004-0000-0200-000014000000}"/>
    <hyperlink ref="BB75" r:id="rId22" xr:uid="{00000000-0004-0000-0200-000015000000}"/>
    <hyperlink ref="BF8" r:id="rId23" xr:uid="{00000000-0004-0000-0200-000016000000}"/>
    <hyperlink ref="AS17" r:id="rId24" xr:uid="{00000000-0004-0000-0200-000017000000}"/>
    <hyperlink ref="BF69" r:id="rId25" xr:uid="{00000000-0004-0000-0200-000018000000}"/>
    <hyperlink ref="AS23" r:id="rId26" xr:uid="{00000000-0004-0000-0200-000019000000}"/>
    <hyperlink ref="AS95" r:id="rId27" xr:uid="{00000000-0004-0000-0200-00001A000000}"/>
    <hyperlink ref="AS37" r:id="rId28" xr:uid="{00000000-0004-0000-0200-00001B000000}"/>
    <hyperlink ref="BF37" r:id="rId29" display="Tob8824@" xr:uid="{00000000-0004-0000-0200-00001C000000}"/>
    <hyperlink ref="AS18" r:id="rId30" xr:uid="{00000000-0004-0000-0200-00001D000000}"/>
    <hyperlink ref="AS98" r:id="rId31" xr:uid="{00000000-0004-0000-0200-00001E000000}"/>
    <hyperlink ref="BB14" r:id="rId32" xr:uid="{00000000-0004-0000-0200-00001F000000}"/>
    <hyperlink ref="BB34" r:id="rId33" xr:uid="{00000000-0004-0000-0200-000020000000}"/>
    <hyperlink ref="BF34" r:id="rId34" xr:uid="{00000000-0004-0000-0200-000021000000}"/>
  </hyperlinks>
  <printOptions horizontalCentered="1" verticalCentered="1" headings="1"/>
  <pageMargins left="0.35433070866141736" right="0.39370078740157483" top="0.15748031496062992" bottom="0.51181102362204722" header="0" footer="0"/>
  <pageSetup scale="10" orientation="portrait" r:id="rId35"/>
  <headerFooter scaleWithDoc="0"/>
  <legacyDrawing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3769-7525-4D68-9A2A-E1A41DF8D6DE}">
  <sheetPr codeName="Hoja3"/>
  <dimension ref="A1:C116"/>
  <sheetViews>
    <sheetView topLeftCell="A91" zoomScale="205" zoomScaleNormal="205" workbookViewId="0">
      <selection activeCell="B83" sqref="B83"/>
    </sheetView>
  </sheetViews>
  <sheetFormatPr baseColWidth="10" defaultColWidth="11" defaultRowHeight="12.75" x14ac:dyDescent="0.2"/>
  <cols>
    <col min="1" max="1" width="2.625" style="41" bestFit="1" customWidth="1"/>
    <col min="2" max="2" width="11" style="41" bestFit="1" customWidth="1"/>
    <col min="3" max="3" width="10.625" customWidth="1"/>
    <col min="4" max="16384" width="11" style="41"/>
  </cols>
  <sheetData>
    <row r="1" spans="1:3" x14ac:dyDescent="0.2">
      <c r="A1" s="855">
        <v>0</v>
      </c>
      <c r="B1" s="855" t="s">
        <v>708</v>
      </c>
      <c r="C1" s="41"/>
    </row>
    <row r="2" spans="1:3" x14ac:dyDescent="0.2">
      <c r="A2" s="855">
        <v>1</v>
      </c>
      <c r="B2" s="855" t="s">
        <v>708</v>
      </c>
      <c r="C2" s="41"/>
    </row>
    <row r="3" spans="1:3" x14ac:dyDescent="0.2">
      <c r="A3" s="855">
        <v>2</v>
      </c>
      <c r="B3" s="855" t="s">
        <v>708</v>
      </c>
      <c r="C3" s="41"/>
    </row>
    <row r="4" spans="1:3" x14ac:dyDescent="0.2">
      <c r="A4" s="855">
        <v>3</v>
      </c>
      <c r="B4" s="855" t="s">
        <v>708</v>
      </c>
      <c r="C4" s="41"/>
    </row>
    <row r="5" spans="1:3" x14ac:dyDescent="0.2">
      <c r="A5" s="855">
        <v>4</v>
      </c>
      <c r="B5" s="855" t="s">
        <v>708</v>
      </c>
      <c r="C5" s="41"/>
    </row>
    <row r="6" spans="1:3" x14ac:dyDescent="0.2">
      <c r="A6" s="855">
        <v>5</v>
      </c>
      <c r="B6" s="855" t="s">
        <v>708</v>
      </c>
      <c r="C6" s="41"/>
    </row>
    <row r="7" spans="1:3" x14ac:dyDescent="0.2">
      <c r="A7" s="855">
        <v>6</v>
      </c>
      <c r="B7" s="855" t="s">
        <v>708</v>
      </c>
      <c r="C7" s="41"/>
    </row>
    <row r="8" spans="1:3" x14ac:dyDescent="0.2">
      <c r="A8" s="855">
        <v>7</v>
      </c>
      <c r="B8" s="855" t="s">
        <v>708</v>
      </c>
      <c r="C8" s="41"/>
    </row>
    <row r="9" spans="1:3" x14ac:dyDescent="0.2">
      <c r="A9" s="855">
        <v>8</v>
      </c>
      <c r="B9" s="855" t="s">
        <v>707</v>
      </c>
      <c r="C9" s="41"/>
    </row>
    <row r="10" spans="1:3" x14ac:dyDescent="0.2">
      <c r="A10" s="855">
        <v>9</v>
      </c>
      <c r="B10" s="855" t="s">
        <v>707</v>
      </c>
      <c r="C10" s="41"/>
    </row>
    <row r="11" spans="1:3" x14ac:dyDescent="0.2">
      <c r="A11" s="855">
        <v>10</v>
      </c>
      <c r="B11" s="855" t="s">
        <v>707</v>
      </c>
      <c r="C11" s="41"/>
    </row>
    <row r="12" spans="1:3" x14ac:dyDescent="0.2">
      <c r="A12" s="855">
        <v>11</v>
      </c>
      <c r="B12" s="855" t="s">
        <v>707</v>
      </c>
      <c r="C12" s="41"/>
    </row>
    <row r="13" spans="1:3" x14ac:dyDescent="0.2">
      <c r="A13" s="855">
        <v>12</v>
      </c>
      <c r="B13" s="855" t="s">
        <v>707</v>
      </c>
      <c r="C13" s="41"/>
    </row>
    <row r="14" spans="1:3" x14ac:dyDescent="0.2">
      <c r="A14" s="855">
        <v>13</v>
      </c>
      <c r="B14" s="855" t="s">
        <v>707</v>
      </c>
      <c r="C14" s="41"/>
    </row>
    <row r="15" spans="1:3" x14ac:dyDescent="0.2">
      <c r="A15" s="855">
        <v>14</v>
      </c>
      <c r="B15" s="855" t="s">
        <v>707</v>
      </c>
      <c r="C15" s="41"/>
    </row>
    <row r="16" spans="1:3" x14ac:dyDescent="0.2">
      <c r="A16" s="855">
        <v>15</v>
      </c>
      <c r="B16" s="855" t="s">
        <v>706</v>
      </c>
      <c r="C16" s="41"/>
    </row>
    <row r="17" spans="1:3" x14ac:dyDescent="0.2">
      <c r="A17" s="855">
        <v>16</v>
      </c>
      <c r="B17" s="855" t="s">
        <v>706</v>
      </c>
      <c r="C17" s="41"/>
    </row>
    <row r="18" spans="1:3" x14ac:dyDescent="0.2">
      <c r="A18" s="855">
        <v>17</v>
      </c>
      <c r="B18" s="855" t="s">
        <v>706</v>
      </c>
      <c r="C18" s="41"/>
    </row>
    <row r="19" spans="1:3" x14ac:dyDescent="0.2">
      <c r="A19" s="855">
        <v>18</v>
      </c>
      <c r="B19" s="855" t="s">
        <v>706</v>
      </c>
      <c r="C19" s="41"/>
    </row>
    <row r="20" spans="1:3" x14ac:dyDescent="0.2">
      <c r="A20" s="855">
        <v>19</v>
      </c>
      <c r="B20" s="855" t="s">
        <v>706</v>
      </c>
      <c r="C20" s="41"/>
    </row>
    <row r="21" spans="1:3" x14ac:dyDescent="0.2">
      <c r="A21" s="855">
        <v>20</v>
      </c>
      <c r="B21" s="855" t="s">
        <v>706</v>
      </c>
      <c r="C21" s="41"/>
    </row>
    <row r="22" spans="1:3" x14ac:dyDescent="0.2">
      <c r="A22" s="855">
        <v>21</v>
      </c>
      <c r="B22" s="855" t="s">
        <v>706</v>
      </c>
      <c r="C22" s="41"/>
    </row>
    <row r="23" spans="1:3" x14ac:dyDescent="0.2">
      <c r="A23" s="855">
        <v>22</v>
      </c>
      <c r="B23" s="855" t="s">
        <v>705</v>
      </c>
      <c r="C23" s="41"/>
    </row>
    <row r="24" spans="1:3" x14ac:dyDescent="0.2">
      <c r="A24" s="855">
        <v>23</v>
      </c>
      <c r="B24" s="855" t="s">
        <v>705</v>
      </c>
      <c r="C24" s="41"/>
    </row>
    <row r="25" spans="1:3" x14ac:dyDescent="0.2">
      <c r="A25" s="855">
        <v>24</v>
      </c>
      <c r="B25" s="855" t="s">
        <v>705</v>
      </c>
      <c r="C25" s="41"/>
    </row>
    <row r="26" spans="1:3" x14ac:dyDescent="0.2">
      <c r="A26" s="855">
        <v>25</v>
      </c>
      <c r="B26" s="855" t="s">
        <v>705</v>
      </c>
      <c r="C26" s="41"/>
    </row>
    <row r="27" spans="1:3" x14ac:dyDescent="0.2">
      <c r="A27" s="855">
        <v>26</v>
      </c>
      <c r="B27" s="855" t="s">
        <v>705</v>
      </c>
      <c r="C27" s="41"/>
    </row>
    <row r="28" spans="1:3" x14ac:dyDescent="0.2">
      <c r="A28" s="855">
        <v>27</v>
      </c>
      <c r="B28" s="855" t="s">
        <v>705</v>
      </c>
      <c r="C28" s="41"/>
    </row>
    <row r="29" spans="1:3" x14ac:dyDescent="0.2">
      <c r="A29" s="855">
        <v>28</v>
      </c>
      <c r="B29" s="855" t="s">
        <v>705</v>
      </c>
      <c r="C29" s="41"/>
    </row>
    <row r="30" spans="1:3" x14ac:dyDescent="0.2">
      <c r="A30" s="855">
        <v>29</v>
      </c>
      <c r="B30" s="855" t="s">
        <v>704</v>
      </c>
      <c r="C30" s="41"/>
    </row>
    <row r="31" spans="1:3" x14ac:dyDescent="0.2">
      <c r="A31" s="855">
        <v>30</v>
      </c>
      <c r="B31" s="855" t="s">
        <v>704</v>
      </c>
      <c r="C31" s="41"/>
    </row>
    <row r="32" spans="1:3" x14ac:dyDescent="0.2">
      <c r="A32" s="855">
        <v>31</v>
      </c>
      <c r="B32" s="855" t="s">
        <v>704</v>
      </c>
      <c r="C32" s="41"/>
    </row>
    <row r="33" spans="1:3" x14ac:dyDescent="0.2">
      <c r="A33" s="855">
        <v>32</v>
      </c>
      <c r="B33" s="855" t="s">
        <v>704</v>
      </c>
      <c r="C33" s="41"/>
    </row>
    <row r="34" spans="1:3" x14ac:dyDescent="0.2">
      <c r="A34" s="855">
        <v>33</v>
      </c>
      <c r="B34" s="855" t="s">
        <v>704</v>
      </c>
      <c r="C34" s="41"/>
    </row>
    <row r="35" spans="1:3" x14ac:dyDescent="0.2">
      <c r="A35" s="855">
        <v>34</v>
      </c>
      <c r="B35" s="855" t="s">
        <v>704</v>
      </c>
      <c r="C35" s="41"/>
    </row>
    <row r="36" spans="1:3" x14ac:dyDescent="0.2">
      <c r="A36" s="855">
        <v>35</v>
      </c>
      <c r="B36" s="855" t="s">
        <v>704</v>
      </c>
      <c r="C36" s="41"/>
    </row>
    <row r="37" spans="1:3" x14ac:dyDescent="0.2">
      <c r="A37" s="855">
        <v>36</v>
      </c>
      <c r="B37" s="855" t="s">
        <v>703</v>
      </c>
      <c r="C37" s="41"/>
    </row>
    <row r="38" spans="1:3" x14ac:dyDescent="0.2">
      <c r="A38" s="855">
        <v>37</v>
      </c>
      <c r="B38" s="855" t="s">
        <v>703</v>
      </c>
      <c r="C38" s="41"/>
    </row>
    <row r="39" spans="1:3" x14ac:dyDescent="0.2">
      <c r="A39" s="855">
        <v>38</v>
      </c>
      <c r="B39" s="855" t="s">
        <v>703</v>
      </c>
      <c r="C39" s="41"/>
    </row>
    <row r="40" spans="1:3" x14ac:dyDescent="0.2">
      <c r="A40" s="855">
        <v>39</v>
      </c>
      <c r="B40" s="855" t="s">
        <v>703</v>
      </c>
      <c r="C40" s="41"/>
    </row>
    <row r="41" spans="1:3" x14ac:dyDescent="0.2">
      <c r="A41" s="855">
        <v>40</v>
      </c>
      <c r="B41" s="855" t="s">
        <v>703</v>
      </c>
      <c r="C41" s="41"/>
    </row>
    <row r="42" spans="1:3" x14ac:dyDescent="0.2">
      <c r="A42" s="855">
        <v>41</v>
      </c>
      <c r="B42" s="855" t="s">
        <v>703</v>
      </c>
      <c r="C42" s="41"/>
    </row>
    <row r="43" spans="1:3" x14ac:dyDescent="0.2">
      <c r="A43" s="855">
        <v>42</v>
      </c>
      <c r="B43" s="855" t="s">
        <v>703</v>
      </c>
      <c r="C43" s="41"/>
    </row>
    <row r="44" spans="1:3" x14ac:dyDescent="0.2">
      <c r="A44" s="855">
        <v>43</v>
      </c>
      <c r="B44" s="855" t="s">
        <v>702</v>
      </c>
      <c r="C44" s="41"/>
    </row>
    <row r="45" spans="1:3" x14ac:dyDescent="0.2">
      <c r="A45" s="855">
        <v>44</v>
      </c>
      <c r="B45" s="855" t="s">
        <v>702</v>
      </c>
      <c r="C45" s="41"/>
    </row>
    <row r="46" spans="1:3" x14ac:dyDescent="0.2">
      <c r="A46" s="855">
        <v>45</v>
      </c>
      <c r="B46" s="855" t="s">
        <v>702</v>
      </c>
      <c r="C46" s="41"/>
    </row>
    <row r="47" spans="1:3" x14ac:dyDescent="0.2">
      <c r="A47" s="855">
        <v>46</v>
      </c>
      <c r="B47" s="855" t="s">
        <v>702</v>
      </c>
      <c r="C47" s="41"/>
    </row>
    <row r="48" spans="1:3" x14ac:dyDescent="0.2">
      <c r="A48" s="855">
        <v>47</v>
      </c>
      <c r="B48" s="855" t="s">
        <v>702</v>
      </c>
      <c r="C48" s="41"/>
    </row>
    <row r="49" spans="1:3" x14ac:dyDescent="0.2">
      <c r="A49" s="855">
        <v>48</v>
      </c>
      <c r="B49" s="855" t="s">
        <v>702</v>
      </c>
      <c r="C49" s="41"/>
    </row>
    <row r="50" spans="1:3" x14ac:dyDescent="0.2">
      <c r="A50" s="855">
        <v>49</v>
      </c>
      <c r="B50" s="855" t="s">
        <v>702</v>
      </c>
      <c r="C50" s="41"/>
    </row>
    <row r="51" spans="1:3" x14ac:dyDescent="0.2">
      <c r="A51" s="855">
        <v>50</v>
      </c>
      <c r="B51" s="855" t="s">
        <v>701</v>
      </c>
      <c r="C51" s="41"/>
    </row>
    <row r="52" spans="1:3" x14ac:dyDescent="0.2">
      <c r="A52" s="855">
        <v>51</v>
      </c>
      <c r="B52" s="855" t="s">
        <v>701</v>
      </c>
      <c r="C52" s="41"/>
    </row>
    <row r="53" spans="1:3" x14ac:dyDescent="0.2">
      <c r="A53" s="855">
        <v>52</v>
      </c>
      <c r="B53" s="855" t="s">
        <v>701</v>
      </c>
      <c r="C53" s="41"/>
    </row>
    <row r="54" spans="1:3" x14ac:dyDescent="0.2">
      <c r="A54" s="855">
        <v>53</v>
      </c>
      <c r="B54" s="855" t="s">
        <v>701</v>
      </c>
      <c r="C54" s="41"/>
    </row>
    <row r="55" spans="1:3" x14ac:dyDescent="0.2">
      <c r="A55" s="855">
        <v>54</v>
      </c>
      <c r="B55" s="855" t="s">
        <v>701</v>
      </c>
      <c r="C55" s="41"/>
    </row>
    <row r="56" spans="1:3" x14ac:dyDescent="0.2">
      <c r="A56" s="855">
        <v>55</v>
      </c>
      <c r="B56" s="855" t="s">
        <v>701</v>
      </c>
      <c r="C56" s="41"/>
    </row>
    <row r="57" spans="1:3" x14ac:dyDescent="0.2">
      <c r="A57" s="855">
        <v>56</v>
      </c>
      <c r="B57" s="855" t="s">
        <v>701</v>
      </c>
      <c r="C57" s="41"/>
    </row>
    <row r="58" spans="1:3" x14ac:dyDescent="0.2">
      <c r="A58" s="855">
        <v>57</v>
      </c>
      <c r="B58" s="855" t="s">
        <v>700</v>
      </c>
      <c r="C58" s="41"/>
    </row>
    <row r="59" spans="1:3" x14ac:dyDescent="0.2">
      <c r="A59" s="855">
        <v>58</v>
      </c>
      <c r="B59" s="855" t="s">
        <v>700</v>
      </c>
      <c r="C59" s="41"/>
    </row>
    <row r="60" spans="1:3" x14ac:dyDescent="0.2">
      <c r="A60" s="855">
        <v>59</v>
      </c>
      <c r="B60" s="855" t="s">
        <v>700</v>
      </c>
      <c r="C60" s="41"/>
    </row>
    <row r="61" spans="1:3" x14ac:dyDescent="0.2">
      <c r="A61" s="855">
        <v>60</v>
      </c>
      <c r="B61" s="855" t="s">
        <v>700</v>
      </c>
      <c r="C61" s="41"/>
    </row>
    <row r="62" spans="1:3" x14ac:dyDescent="0.2">
      <c r="A62" s="855">
        <v>61</v>
      </c>
      <c r="B62" s="855" t="s">
        <v>700</v>
      </c>
      <c r="C62" s="41"/>
    </row>
    <row r="63" spans="1:3" x14ac:dyDescent="0.2">
      <c r="A63" s="855">
        <v>62</v>
      </c>
      <c r="B63" s="855" t="s">
        <v>700</v>
      </c>
      <c r="C63" s="41"/>
    </row>
    <row r="64" spans="1:3" x14ac:dyDescent="0.2">
      <c r="A64" s="855">
        <v>63</v>
      </c>
      <c r="B64" s="855" t="s">
        <v>700</v>
      </c>
      <c r="C64" s="41"/>
    </row>
    <row r="65" spans="1:3" x14ac:dyDescent="0.2">
      <c r="A65" s="855">
        <v>64</v>
      </c>
      <c r="B65" s="855" t="s">
        <v>699</v>
      </c>
      <c r="C65" s="41"/>
    </row>
    <row r="66" spans="1:3" x14ac:dyDescent="0.2">
      <c r="A66" s="855">
        <v>65</v>
      </c>
      <c r="B66" s="855" t="s">
        <v>699</v>
      </c>
      <c r="C66" s="41"/>
    </row>
    <row r="67" spans="1:3" x14ac:dyDescent="0.2">
      <c r="A67" s="855">
        <v>66</v>
      </c>
      <c r="B67" s="855" t="s">
        <v>699</v>
      </c>
      <c r="C67" s="41"/>
    </row>
    <row r="68" spans="1:3" x14ac:dyDescent="0.2">
      <c r="A68" s="855">
        <v>67</v>
      </c>
      <c r="B68" s="855" t="s">
        <v>699</v>
      </c>
      <c r="C68" s="41"/>
    </row>
    <row r="69" spans="1:3" x14ac:dyDescent="0.2">
      <c r="A69" s="855">
        <v>68</v>
      </c>
      <c r="B69" s="855" t="s">
        <v>699</v>
      </c>
      <c r="C69" s="41"/>
    </row>
    <row r="70" spans="1:3" x14ac:dyDescent="0.2">
      <c r="A70" s="855">
        <v>69</v>
      </c>
      <c r="B70" s="855" t="s">
        <v>699</v>
      </c>
      <c r="C70" s="41"/>
    </row>
    <row r="71" spans="1:3" x14ac:dyDescent="0.2">
      <c r="A71" s="855">
        <v>70</v>
      </c>
      <c r="B71" s="855" t="s">
        <v>698</v>
      </c>
      <c r="C71" s="41"/>
    </row>
    <row r="72" spans="1:3" x14ac:dyDescent="0.2">
      <c r="A72" s="855">
        <v>71</v>
      </c>
      <c r="B72" s="855" t="s">
        <v>698</v>
      </c>
      <c r="C72" s="41"/>
    </row>
    <row r="73" spans="1:3" x14ac:dyDescent="0.2">
      <c r="A73" s="855">
        <v>72</v>
      </c>
      <c r="B73" s="855" t="s">
        <v>698</v>
      </c>
      <c r="C73" s="41"/>
    </row>
    <row r="74" spans="1:3" x14ac:dyDescent="0.2">
      <c r="A74" s="855">
        <v>73</v>
      </c>
      <c r="B74" s="855" t="s">
        <v>698</v>
      </c>
      <c r="C74" s="41"/>
    </row>
    <row r="75" spans="1:3" x14ac:dyDescent="0.2">
      <c r="A75" s="855">
        <v>74</v>
      </c>
      <c r="B75" s="855" t="s">
        <v>698</v>
      </c>
      <c r="C75" s="41"/>
    </row>
    <row r="76" spans="1:3" x14ac:dyDescent="0.2">
      <c r="A76" s="855">
        <v>75</v>
      </c>
      <c r="B76" s="855" t="s">
        <v>698</v>
      </c>
      <c r="C76" s="41"/>
    </row>
    <row r="77" spans="1:3" x14ac:dyDescent="0.2">
      <c r="A77" s="855">
        <v>76</v>
      </c>
      <c r="B77" s="855" t="s">
        <v>697</v>
      </c>
      <c r="C77" s="41"/>
    </row>
    <row r="78" spans="1:3" x14ac:dyDescent="0.2">
      <c r="A78" s="855">
        <v>77</v>
      </c>
      <c r="B78" s="855" t="s">
        <v>697</v>
      </c>
      <c r="C78" s="41"/>
    </row>
    <row r="79" spans="1:3" x14ac:dyDescent="0.2">
      <c r="A79" s="855">
        <v>78</v>
      </c>
      <c r="B79" s="855" t="s">
        <v>697</v>
      </c>
      <c r="C79" s="41"/>
    </row>
    <row r="80" spans="1:3" x14ac:dyDescent="0.2">
      <c r="A80" s="855">
        <v>79</v>
      </c>
      <c r="B80" s="855" t="s">
        <v>697</v>
      </c>
      <c r="C80" s="41"/>
    </row>
    <row r="81" spans="1:3" x14ac:dyDescent="0.2">
      <c r="A81" s="855">
        <v>80</v>
      </c>
      <c r="B81" s="855" t="s">
        <v>697</v>
      </c>
      <c r="C81" s="41"/>
    </row>
    <row r="82" spans="1:3" x14ac:dyDescent="0.2">
      <c r="A82" s="855">
        <v>81</v>
      </c>
      <c r="B82" s="855" t="s">
        <v>697</v>
      </c>
      <c r="C82" s="41"/>
    </row>
    <row r="83" spans="1:3" x14ac:dyDescent="0.2">
      <c r="A83" s="855">
        <v>82</v>
      </c>
      <c r="B83" s="855" t="s">
        <v>696</v>
      </c>
      <c r="C83" s="41"/>
    </row>
    <row r="84" spans="1:3" x14ac:dyDescent="0.2">
      <c r="A84" s="855">
        <v>83</v>
      </c>
      <c r="B84" s="855" t="s">
        <v>696</v>
      </c>
      <c r="C84" s="41"/>
    </row>
    <row r="85" spans="1:3" x14ac:dyDescent="0.2">
      <c r="A85" s="855">
        <v>84</v>
      </c>
      <c r="B85" s="855" t="s">
        <v>696</v>
      </c>
      <c r="C85" s="41"/>
    </row>
    <row r="86" spans="1:3" x14ac:dyDescent="0.2">
      <c r="A86" s="855">
        <v>85</v>
      </c>
      <c r="B86" s="855" t="s">
        <v>696</v>
      </c>
      <c r="C86" s="41"/>
    </row>
    <row r="87" spans="1:3" x14ac:dyDescent="0.2">
      <c r="A87" s="855">
        <v>86</v>
      </c>
      <c r="B87" s="855" t="s">
        <v>696</v>
      </c>
      <c r="C87" s="41"/>
    </row>
    <row r="88" spans="1:3" x14ac:dyDescent="0.2">
      <c r="A88" s="855">
        <v>87</v>
      </c>
      <c r="B88" s="855" t="s">
        <v>696</v>
      </c>
      <c r="C88" s="41"/>
    </row>
    <row r="89" spans="1:3" x14ac:dyDescent="0.2">
      <c r="A89" s="855">
        <v>88</v>
      </c>
      <c r="B89" s="855" t="s">
        <v>695</v>
      </c>
      <c r="C89" s="41"/>
    </row>
    <row r="90" spans="1:3" x14ac:dyDescent="0.2">
      <c r="A90" s="855">
        <v>89</v>
      </c>
      <c r="B90" s="855" t="s">
        <v>695</v>
      </c>
      <c r="C90" s="41"/>
    </row>
    <row r="91" spans="1:3" x14ac:dyDescent="0.2">
      <c r="A91" s="855">
        <v>90</v>
      </c>
      <c r="B91" s="855" t="s">
        <v>695</v>
      </c>
      <c r="C91" s="41"/>
    </row>
    <row r="92" spans="1:3" x14ac:dyDescent="0.2">
      <c r="A92" s="855">
        <v>91</v>
      </c>
      <c r="B92" s="855" t="s">
        <v>695</v>
      </c>
      <c r="C92" s="41"/>
    </row>
    <row r="93" spans="1:3" x14ac:dyDescent="0.2">
      <c r="A93" s="855">
        <v>92</v>
      </c>
      <c r="B93" s="855" t="s">
        <v>695</v>
      </c>
      <c r="C93" s="41"/>
    </row>
    <row r="94" spans="1:3" x14ac:dyDescent="0.2">
      <c r="A94" s="855">
        <v>93</v>
      </c>
      <c r="B94" s="855" t="s">
        <v>695</v>
      </c>
      <c r="C94" s="41"/>
    </row>
    <row r="95" spans="1:3" x14ac:dyDescent="0.2">
      <c r="A95" s="855">
        <v>94</v>
      </c>
      <c r="B95" s="855" t="s">
        <v>694</v>
      </c>
      <c r="C95" s="41"/>
    </row>
    <row r="96" spans="1:3" x14ac:dyDescent="0.2">
      <c r="A96" s="855">
        <v>95</v>
      </c>
      <c r="B96" s="855" t="s">
        <v>694</v>
      </c>
      <c r="C96" s="41"/>
    </row>
    <row r="97" spans="1:3" x14ac:dyDescent="0.2">
      <c r="A97" s="855">
        <v>96</v>
      </c>
      <c r="B97" s="855" t="s">
        <v>694</v>
      </c>
      <c r="C97" s="41"/>
    </row>
    <row r="98" spans="1:3" x14ac:dyDescent="0.2">
      <c r="A98" s="855">
        <v>97</v>
      </c>
      <c r="B98" s="855" t="s">
        <v>694</v>
      </c>
      <c r="C98" s="41"/>
    </row>
    <row r="99" spans="1:3" x14ac:dyDescent="0.2">
      <c r="A99" s="855">
        <v>98</v>
      </c>
      <c r="B99" s="855" t="s">
        <v>694</v>
      </c>
      <c r="C99" s="41"/>
    </row>
    <row r="100" spans="1:3" x14ac:dyDescent="0.2">
      <c r="A100" s="855">
        <v>99</v>
      </c>
      <c r="B100" s="855" t="s">
        <v>694</v>
      </c>
      <c r="C100" s="41"/>
    </row>
    <row r="101" spans="1:3" x14ac:dyDescent="0.2">
      <c r="C101" s="41"/>
    </row>
    <row r="102" spans="1:3" x14ac:dyDescent="0.2">
      <c r="C102" s="41"/>
    </row>
    <row r="103" spans="1:3" x14ac:dyDescent="0.2">
      <c r="C103" s="41"/>
    </row>
    <row r="104" spans="1:3" x14ac:dyDescent="0.2">
      <c r="C104" s="41"/>
    </row>
    <row r="105" spans="1:3" x14ac:dyDescent="0.2">
      <c r="C105" s="41"/>
    </row>
    <row r="106" spans="1:3" x14ac:dyDescent="0.2">
      <c r="C106" s="41"/>
    </row>
    <row r="107" spans="1:3" x14ac:dyDescent="0.2">
      <c r="C107" s="41"/>
    </row>
    <row r="108" spans="1:3" x14ac:dyDescent="0.2">
      <c r="C108" s="41"/>
    </row>
    <row r="109" spans="1:3" x14ac:dyDescent="0.2">
      <c r="C109" s="41"/>
    </row>
    <row r="110" spans="1:3" x14ac:dyDescent="0.2">
      <c r="C110" s="41"/>
    </row>
    <row r="111" spans="1:3" x14ac:dyDescent="0.2">
      <c r="C111" s="41"/>
    </row>
    <row r="112" spans="1:3" x14ac:dyDescent="0.2">
      <c r="C112" s="41"/>
    </row>
    <row r="113" spans="3:3" x14ac:dyDescent="0.2">
      <c r="C113" s="41"/>
    </row>
    <row r="114" spans="3:3" x14ac:dyDescent="0.2">
      <c r="C114" s="41"/>
    </row>
    <row r="115" spans="3:3" x14ac:dyDescent="0.2">
      <c r="C115" s="41"/>
    </row>
    <row r="116" spans="3:3" x14ac:dyDescent="0.2">
      <c r="C116" s="4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V s n S 9 W I R 5 2 n A A A A + A A A A B I A H A B D b 2 5 m a W c v U G F j a 2 F n Z S 5 4 b W w g o h g A K K A U A A A A A A A A A A A A A A A A A A A A A A A A A A A A h Y 9 B D o I w F E S v Q r q n h U o i k E 9 Z s J V o Y m L c N q V C I x R D i + V u L j y S V 5 B E U X c u Z / I m e f O 4 3 S G f u t a 7 y s G o X m c o x A H y p B Z 9 p X S d o d G e / B j l D H Z c n H k t v R n W J p 2 M y l B j 7 S U l x D m H 3 Q r 3 Q 0 1 o E I T k W G 7 2 o p E d 9 5 U 2 l m s h 0 W d V / V 8 h B o e X D K M 4 i n G 0 T i h O o h D I U k O p 9 B e h s z E O g P y U U I y t H Q f J p P G L L Z A l A n m / Y E 9 Q S w M E F A A C A A g A O V s n 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l b J 0 s o i k e 4 D g A A A B E A A A A T A B w A R m 9 y b X V s Y X M v U 2 V j d G l v b j E u b S C i G A A o o B Q A A A A A A A A A A A A A A A A A A A A A A A A A A A A r T k 0 u y c z P U w i G 0 I b W A F B L A Q I t A B Q A A g A I A D l b J 0 v V i E e d p w A A A P g A A A A S A A A A A A A A A A A A A A A A A A A A A A B D b 2 5 m a W c v U G F j a 2 F n Z S 5 4 b W x Q S w E C L Q A U A A I A C A A 5 W y d L D 8 r p q 6 Q A A A D p A A A A E w A A A A A A A A A A A A A A A A D z A A A A W 0 N v b n R l b n R f V H l w Z X N d L n h t b F B L A Q I t A B Q A A g A I A D l b J 0 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m P m 1 R 3 i f a S I A l 1 Z W S Q 5 b 5 A A A A A A I A A A A A A B B m A A A A A Q A A I A A A A N Q B v I u T B E 6 E I Y 5 + u + i L D Y k V v 1 3 4 4 P R u p r 9 A X c W + 0 4 5 S A A A A A A 6 A A A A A A g A A I A A A A A q d I G F a f 7 t + d D Z Q R / U b f 9 M L F t H M 4 5 t n V q p H I N r w O X M s U A A A A H s a J Q c K K L n D C k 7 J J a G O Z H D O E X a f / 2 Q i A B F s G 2 B 5 1 n I 0 O T 4 / Z n x q O i w U d V 1 p O O q Q D K C 3 4 2 d 0 C k M 9 f H + K O x s x D w + s C 9 s 1 Y S f 0 e K / u u R b j S 2 X J Q A A A A N u 5 3 N s v f v m Z 0 Y S e H W s z l M m 0 V 0 D S 2 5 P 3 Z z n 6 t F A s q C 1 5 K y 0 O e Y A d 0 v m S / + X I l 0 g i 2 q k s b 1 B O o + 2 1 u 4 2 f P z V k b u w = < / D a t a M a s h u p > 
</file>

<file path=customXml/itemProps1.xml><?xml version="1.0" encoding="utf-8"?>
<ds:datastoreItem xmlns:ds="http://schemas.openxmlformats.org/officeDocument/2006/customXml" ds:itemID="{3E278EEE-9F2F-4D11-8AE0-EDF5E2D5D8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clientes</vt:lpstr>
      <vt:lpstr>por ultimo digito</vt:lpstr>
      <vt:lpstr>vence firma</vt:lpstr>
      <vt:lpstr>APORTES</vt:lpstr>
      <vt:lpstr>clientes!Área_de_impresión</vt:lpstr>
      <vt:lpstr>'vence firma'!Área_de_impresión</vt:lpstr>
      <vt:lpstr>base</vt:lpstr>
      <vt:lpstr>basenaturales</vt:lpstr>
      <vt:lpstr>clientes!Títulos_a_imprimir</vt:lpstr>
    </vt:vector>
  </TitlesOfParts>
  <Company>Esbucol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Doe</dc:creator>
  <cp:lastModifiedBy>HP</cp:lastModifiedBy>
  <cp:lastPrinted>2018-07-23T17:51:02Z</cp:lastPrinted>
  <dcterms:created xsi:type="dcterms:W3CDTF">2008-02-15T13:08:13Z</dcterms:created>
  <dcterms:modified xsi:type="dcterms:W3CDTF">2019-11-22T21:57:38Z</dcterms:modified>
</cp:coreProperties>
</file>